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35" windowHeight="8955" firstSheet="1" activeTab="4"/>
  </bookViews>
  <sheets>
    <sheet name="Cover Page" sheetId="1" r:id="rId1"/>
    <sheet name="Income" sheetId="2" r:id="rId2"/>
    <sheet name="B S" sheetId="3" r:id="rId3"/>
    <sheet name="C.flow" sheetId="4" r:id="rId4"/>
    <sheet name="Change-Eq" sheetId="5" r:id="rId5"/>
    <sheet name="Notes1" sheetId="6" r:id="rId6"/>
    <sheet name="Notes2" sheetId="7" r:id="rId7"/>
    <sheet name="Notes3" sheetId="8" r:id="rId8"/>
    <sheet name="Note 4" sheetId="9" r:id="rId9"/>
  </sheets>
  <definedNames>
    <definedName name="_xlnm.Print_Area" localSheetId="8">'Note 4'!$A$1:$K$53</definedName>
    <definedName name="_xlnm.Print_Area" localSheetId="6">'Notes2'!$A$1:$K$75</definedName>
    <definedName name="_xlnm.Print_Area" localSheetId="7">'Notes3'!$A$1:$K$86</definedName>
  </definedNames>
  <calcPr fullCalcOnLoad="1"/>
</workbook>
</file>

<file path=xl/sharedStrings.xml><?xml version="1.0" encoding="utf-8"?>
<sst xmlns="http://schemas.openxmlformats.org/spreadsheetml/2006/main" count="402" uniqueCount="261">
  <si>
    <t>* As disclosed in the extension letter for the variation in utilisation applied on 16 December 2005, the utilisation for the working capital has been extended from June 2006 to December 2007 on the grounds that the Company had revised the business strategy of moving vigorously to overseas markets, which considerably reduces the operational cost thereto. On 17 January 2006, the Securities Commission (“SC”) approved an extension of time for the utilisation and variation of the proceeds.</t>
  </si>
  <si>
    <t>The Company does not have any financial instruments involving off balance sheet financial instruments as at the date of this report.</t>
  </si>
  <si>
    <t>Save as disclosed below, the Company is not engaged in any material litigation either as plaintiff or defendant and the board of directors do not have any knowledge of any proceedings pending or threatened against the Company as at the date of this report.</t>
  </si>
  <si>
    <t>Material Litigation (Cont'd)</t>
  </si>
  <si>
    <t>No interim/ final dividend was declared or paid during the current financial quarter under review.</t>
  </si>
  <si>
    <t xml:space="preserve">* The calculation of the basic EPS is based on the net profit for the current financial quarter under review and the cumulative financial quarter ended 30 June 2007 divided by the weighted average number of ordinary shares of RM0.10 each in issue during the current financial quarter and the said cumulative financial quarter. </t>
  </si>
  <si>
    <t>Individual Financial Quarter Ended</t>
  </si>
  <si>
    <t>Cumulative Financial Quarter Ended</t>
  </si>
  <si>
    <t xml:space="preserve">** The calculation of the diluted EPS is based on the net profit for the current financial quarter under review and the cumulative financial quarter ended 30 June 2007, divided by the adjusted weighted average number of ordinary shares of RM0.10 each in issue and issuable under the exercise of share options granted under the ESOS. </t>
  </si>
  <si>
    <t>B9.</t>
  </si>
  <si>
    <t>B10.</t>
  </si>
  <si>
    <t>B11.</t>
  </si>
  <si>
    <t>B12.</t>
  </si>
  <si>
    <t>B13.</t>
  </si>
  <si>
    <t>Earnings Per Share ("EPS")</t>
  </si>
  <si>
    <t>Net profit for the period (RM'000)</t>
  </si>
  <si>
    <t xml:space="preserve">Weighted average number of ordinary </t>
  </si>
  <si>
    <t>EXCEL FORCE MSC BERHAD (570777-X)</t>
  </si>
  <si>
    <t>RM'000</t>
  </si>
  <si>
    <t>Revenue</t>
  </si>
  <si>
    <t>Other operating income</t>
  </si>
  <si>
    <t>Operating expenses</t>
  </si>
  <si>
    <t>Profit from operations</t>
  </si>
  <si>
    <t>Finance costs</t>
  </si>
  <si>
    <t>Profit before taxation</t>
  </si>
  <si>
    <t>Taxation</t>
  </si>
  <si>
    <t>Profit after taxation</t>
  </si>
  <si>
    <t>(i)  Basic (sen)</t>
  </si>
  <si>
    <t>(ii) Diluted (sen)</t>
  </si>
  <si>
    <t>Trade and other receivables</t>
  </si>
  <si>
    <t>Cash and cash equivalents</t>
  </si>
  <si>
    <t>Trade and other payables</t>
  </si>
  <si>
    <t xml:space="preserve"> </t>
  </si>
  <si>
    <t>Share capital</t>
  </si>
  <si>
    <t>Reserves</t>
  </si>
  <si>
    <t>Share</t>
  </si>
  <si>
    <t xml:space="preserve">Share </t>
  </si>
  <si>
    <t xml:space="preserve">Retained </t>
  </si>
  <si>
    <t>Capital</t>
  </si>
  <si>
    <t>Premium</t>
  </si>
  <si>
    <t>Profits</t>
  </si>
  <si>
    <t>Total</t>
  </si>
  <si>
    <t>Seasonality or Cyclicality of Interim Operations</t>
  </si>
  <si>
    <t>Unusual Items Affecting Assets, Liabilities, Equity, Net Income or Cash Flows</t>
  </si>
  <si>
    <t>Debt And Equity Securities</t>
  </si>
  <si>
    <t>Dividend Paid</t>
  </si>
  <si>
    <t>Segmental Reporting</t>
  </si>
  <si>
    <t>REVENUE</t>
  </si>
  <si>
    <t>External sales</t>
  </si>
  <si>
    <t>Maintenance Services</t>
  </si>
  <si>
    <t>RESULT</t>
  </si>
  <si>
    <t>Valuation of Property, Plant and Equipment</t>
  </si>
  <si>
    <t xml:space="preserve">Primary reporting - Business segments </t>
  </si>
  <si>
    <t>Subsequent Material Event</t>
  </si>
  <si>
    <t>Working Capital</t>
  </si>
  <si>
    <t>Borrowings and Debt Securities</t>
  </si>
  <si>
    <t>Off Balance Sheet Financial Instruments</t>
  </si>
  <si>
    <t>Material Litigation</t>
  </si>
  <si>
    <t>Dividend</t>
  </si>
  <si>
    <t>(Unaudited)</t>
  </si>
  <si>
    <t>(Audited)</t>
  </si>
  <si>
    <t>A.</t>
  </si>
  <si>
    <t>Basis of Preparation</t>
  </si>
  <si>
    <t xml:space="preserve">A1. </t>
  </si>
  <si>
    <t>A2.</t>
  </si>
  <si>
    <t>Audit Report</t>
  </si>
  <si>
    <t>A3.</t>
  </si>
  <si>
    <t>A4.</t>
  </si>
  <si>
    <t>A5.</t>
  </si>
  <si>
    <t>Changes In Estimates</t>
  </si>
  <si>
    <t>A6.</t>
  </si>
  <si>
    <t>A7.</t>
  </si>
  <si>
    <t>A8.</t>
  </si>
  <si>
    <t>A9.</t>
  </si>
  <si>
    <t>A10.</t>
  </si>
  <si>
    <t>A11.</t>
  </si>
  <si>
    <t>A12.</t>
  </si>
  <si>
    <t>B.</t>
  </si>
  <si>
    <t>B1.</t>
  </si>
  <si>
    <t>B2.</t>
  </si>
  <si>
    <t>B3.</t>
  </si>
  <si>
    <t>B4.</t>
  </si>
  <si>
    <t>B5.</t>
  </si>
  <si>
    <t>B6.</t>
  </si>
  <si>
    <t>Sale of Unquoted Investments and/or Properties</t>
  </si>
  <si>
    <t>B7.</t>
  </si>
  <si>
    <t>Quoted and Marketable Securities</t>
  </si>
  <si>
    <t>B8.</t>
  </si>
  <si>
    <t>Status of Corporate Proposals</t>
  </si>
  <si>
    <t>Amount</t>
  </si>
  <si>
    <t>approved for</t>
  </si>
  <si>
    <t>utilisation</t>
  </si>
  <si>
    <t>Changes in Company Composition</t>
  </si>
  <si>
    <t>Changes in Contingent Liabilities or Contingent Assets</t>
  </si>
  <si>
    <t>Application Solutions *</t>
  </si>
  <si>
    <t xml:space="preserve">Listing Expenses </t>
  </si>
  <si>
    <t>Application Services Providers (ASP) ^</t>
  </si>
  <si>
    <t>Basic EPS (sen)</t>
  </si>
  <si>
    <t>Diluted EPS (sen)</t>
  </si>
  <si>
    <t>-</t>
  </si>
  <si>
    <t>Add: Dilutive potential of ESOS options ('000)</t>
  </si>
  <si>
    <t>Notes :</t>
  </si>
  <si>
    <t>Note:</t>
  </si>
  <si>
    <t>%</t>
  </si>
  <si>
    <t>Earnings per share (Note B13)</t>
  </si>
  <si>
    <t xml:space="preserve">Taxation </t>
  </si>
  <si>
    <t>^ Application Services Providers (ASP) income is outsourcing service charge which is volume and transaction based.</t>
  </si>
  <si>
    <t>Finance Costs</t>
  </si>
  <si>
    <t>Property, plant and equipment</t>
  </si>
  <si>
    <t>Intangible assets</t>
  </si>
  <si>
    <t>Revised</t>
  </si>
  <si>
    <t>amount</t>
  </si>
  <si>
    <t>utilisation*</t>
  </si>
  <si>
    <t xml:space="preserve">Research &amp; </t>
  </si>
  <si>
    <t>Development Expenses</t>
  </si>
  <si>
    <t>*  Application Solutions are sales of software applications and product on an outright purchase basis.</t>
  </si>
  <si>
    <t>(The figures have not been audited)</t>
  </si>
  <si>
    <t>Balance at 1 January 2006</t>
  </si>
  <si>
    <t>Changes in accounting policies</t>
  </si>
  <si>
    <t>A13.</t>
  </si>
  <si>
    <t>As at</t>
  </si>
  <si>
    <t>Development costs</t>
  </si>
  <si>
    <t>Net profit for the period</t>
  </si>
  <si>
    <t>Attributable to:</t>
  </si>
  <si>
    <t>Equity holders of the parent</t>
  </si>
  <si>
    <t>Minority interest</t>
  </si>
  <si>
    <t>Profit Before Taxation</t>
  </si>
  <si>
    <t>EXPLANATORY NOTES AS PER FINANCIAL REPORTING STANDARD NO. 134</t>
  </si>
  <si>
    <t xml:space="preserve">Profit After Taxation </t>
  </si>
  <si>
    <r>
      <t>EXPLANATORY NOTES AS PER FINANCIAL REPORTING STANDARD</t>
    </r>
    <r>
      <rPr>
        <b/>
        <sz val="10"/>
        <rFont val="Arial"/>
        <family val="2"/>
      </rPr>
      <t xml:space="preserve"> NO. 134</t>
    </r>
  </si>
  <si>
    <t>Current Assets</t>
  </si>
  <si>
    <t xml:space="preserve">   Inventories</t>
  </si>
  <si>
    <t>Current Liabilities</t>
  </si>
  <si>
    <t>Dividend paid</t>
  </si>
  <si>
    <t>EXPLANATORY NOTES AS PER MESDAQ LISTING REQUIREMENT (APPENDIX 9B)</t>
  </si>
  <si>
    <t xml:space="preserve">Segment Profit </t>
  </si>
  <si>
    <t>Inc/ (Dec)</t>
  </si>
  <si>
    <t>Hire purchase creditor (current)</t>
  </si>
  <si>
    <t>Net Current Assets</t>
  </si>
  <si>
    <t>Capital and Reserves</t>
  </si>
  <si>
    <t>Shareholder's funds</t>
  </si>
  <si>
    <t>Long Term and Deferred Liabilities</t>
  </si>
  <si>
    <t xml:space="preserve">   Hire purchase creditor (non-current)</t>
  </si>
  <si>
    <t>Net assets per share (attributable to ordinary equity shares of the parent(RM)</t>
  </si>
  <si>
    <t xml:space="preserve">The Company has been granted Pioneer Tax Status under the Promotion of Investments (Amendment) Act, 1997.  Accordingly, the Company is exempted from tax on business income.  The reported tax expense is attributed to interest income on term deposits and withholding tax arising from foreign sales proceed. </t>
  </si>
  <si>
    <t>ENDED</t>
  </si>
  <si>
    <t>CASHFLOW FROM OPERATING ACTIVITIES</t>
  </si>
  <si>
    <t>Profit Before Tax</t>
  </si>
  <si>
    <t>Adjustment for Non Cash Item</t>
  </si>
  <si>
    <t xml:space="preserve">       Amortisation of intangible assets and development cost</t>
  </si>
  <si>
    <t xml:space="preserve">       Depreciation of assets</t>
  </si>
  <si>
    <t xml:space="preserve">       Gain of disposal of asset</t>
  </si>
  <si>
    <t xml:space="preserve">       Interest income</t>
  </si>
  <si>
    <t xml:space="preserve">       Interest expenses</t>
  </si>
  <si>
    <t>Operating profit before working capital changes</t>
  </si>
  <si>
    <t>Changes in Working Capital</t>
  </si>
  <si>
    <t xml:space="preserve">        Net Changes in Current Asset</t>
  </si>
  <si>
    <t xml:space="preserve">        Net Changes in Current Liabilities</t>
  </si>
  <si>
    <t>Cash Generated From Operations</t>
  </si>
  <si>
    <t>Tax paid</t>
  </si>
  <si>
    <t>Interest received</t>
  </si>
  <si>
    <t>Interest paid</t>
  </si>
  <si>
    <t>Development cost incurred</t>
  </si>
  <si>
    <t>CASHFLOW FROM INVESTING ACTIVITIES</t>
  </si>
  <si>
    <t>Purchase of property, plant and equipment</t>
  </si>
  <si>
    <t>Proceeds from disposal of property, plant &amp; equipment</t>
  </si>
  <si>
    <t>Net Cash Used In Investing Activities</t>
  </si>
  <si>
    <t>CASH FLOWS FROM FINANCING ACTIVITIES</t>
  </si>
  <si>
    <t>Repayment of hire purchase creditor</t>
  </si>
  <si>
    <t>Dividends Paid</t>
  </si>
  <si>
    <t>CASH AND CASH EQUIVALENTS AT BEGINNING OF PERIOD</t>
  </si>
  <si>
    <t>CASH AND CASH EQUIVALENTS AT END OF PERIOD</t>
  </si>
  <si>
    <t>Cash and cash equivalents comprise:</t>
  </si>
  <si>
    <t>Cash and bank balances</t>
  </si>
  <si>
    <t>Prospects for 2007</t>
  </si>
  <si>
    <t>Net Cash Used In Financing Activities</t>
  </si>
  <si>
    <t>The audit report on the Company's preceding annual financial statements was not subject to any audit qualification.</t>
  </si>
  <si>
    <t>Variance of Profit Forecast and Shortfall in Profit Guarantee</t>
  </si>
  <si>
    <t xml:space="preserve">Condensed Statement of Changes in Equity </t>
  </si>
  <si>
    <t>Balance at 1 January 2007</t>
  </si>
  <si>
    <t>12 MONTHS</t>
  </si>
  <si>
    <t>FRS 117</t>
  </si>
  <si>
    <t>FRS 124</t>
  </si>
  <si>
    <t>Leases</t>
  </si>
  <si>
    <t>Related Party Disclosures</t>
  </si>
  <si>
    <t>31.12.06</t>
  </si>
  <si>
    <t>Marketable securities</t>
  </si>
  <si>
    <t xml:space="preserve">       Amortisation of leasehold land</t>
  </si>
  <si>
    <t>Deposits</t>
  </si>
  <si>
    <t xml:space="preserve">Actual </t>
  </si>
  <si>
    <t xml:space="preserve"> timeframe </t>
  </si>
  <si>
    <t>Intended</t>
  </si>
  <si>
    <t xml:space="preserve"> utilisation*</t>
  </si>
  <si>
    <t>for</t>
  </si>
  <si>
    <t>Deviation*</t>
  </si>
  <si>
    <t>Explanation *</t>
  </si>
  <si>
    <t>Condensed Income Statements</t>
  </si>
  <si>
    <t>Condensed Balance Sheets</t>
  </si>
  <si>
    <t>Condensed Cash Flow Statements</t>
  </si>
  <si>
    <t>Net Cash From/ (Used in) Operating Activities</t>
  </si>
  <si>
    <t>30.6.07</t>
  </si>
  <si>
    <t>30.6.06</t>
  </si>
  <si>
    <t>6 MONTHS</t>
  </si>
  <si>
    <t>Net profit for the 6 months ended 30 June 2007</t>
  </si>
  <si>
    <t>Balance at 30 June 2007</t>
  </si>
  <si>
    <t xml:space="preserve">Preceding year comparative period ended 30 June 2006 </t>
  </si>
  <si>
    <t>Net profit for the 3 months ended 30 June 2006</t>
  </si>
  <si>
    <t>Balance at 30 June 2006</t>
  </si>
  <si>
    <t>Notes on the quarterly report - 30 June 2007</t>
  </si>
  <si>
    <t>Segmental Reporting (Cont'd)</t>
  </si>
  <si>
    <t>Segment Profit</t>
  </si>
  <si>
    <t>* Application Solutions are sales of software applications and product on an outright purchase basis.</t>
  </si>
  <si>
    <t xml:space="preserve">       Provision for doubtful debt</t>
  </si>
  <si>
    <t>EXCEL FORCE MSC BERHAD</t>
  </si>
  <si>
    <t>Company no. 570777-X</t>
  </si>
  <si>
    <t>(Incorporated in Malaysia)</t>
  </si>
  <si>
    <t>INTERIM FINANCIAL STATEMENTS</t>
  </si>
  <si>
    <r>
      <t>2</t>
    </r>
    <r>
      <rPr>
        <b/>
        <vertAlign val="superscript"/>
        <sz val="12"/>
        <rFont val="Arial"/>
        <family val="2"/>
      </rPr>
      <t xml:space="preserve">ND </t>
    </r>
    <r>
      <rPr>
        <b/>
        <sz val="12"/>
        <rFont val="Arial"/>
        <family val="2"/>
      </rPr>
      <t>QUARTER ENDED 30 JUNE 2007</t>
    </r>
  </si>
  <si>
    <r>
      <t>Quarterly Report on Financial Results for the 2</t>
    </r>
    <r>
      <rPr>
        <b/>
        <vertAlign val="superscript"/>
        <sz val="10"/>
        <rFont val="Arial"/>
        <family val="2"/>
      </rPr>
      <t>nd</t>
    </r>
    <r>
      <rPr>
        <b/>
        <sz val="10"/>
        <rFont val="Arial"/>
        <family val="2"/>
      </rPr>
      <t xml:space="preserve"> Quarter Ended 30 June 2007</t>
    </r>
  </si>
  <si>
    <t>(The unaudited condensed income statements should be read in conjunction with the audited financial statements for the financial year ended 31 December 2006 and the accompanying explanatory notes attached to this quarterly report.)</t>
  </si>
  <si>
    <t>(The unaudited condensed balance sheets should be read in conjunction with the audited financial statements for the financial year ended 31 December 2006 and the accompanying explanatory notes attached to this quarterly report.)</t>
  </si>
  <si>
    <t xml:space="preserve">NET INCREASE/(DECREASE) IN CASH AND CASH EQUIVALENTS </t>
  </si>
  <si>
    <t>(The unaudited condensed cash flow statements should be read in conjunction with the audited financial statements for the financial year ended 31 December 2006 and the accompanying explanatory notes attached to this quarterly report.)</t>
  </si>
  <si>
    <t>Six (6) months ended 30 June 2007</t>
  </si>
  <si>
    <t>Investments in quoted securities amounted RM1 million as disclosed in the previous quarter has been disposed on 9 April 2007 at RM1.02 million.</t>
  </si>
  <si>
    <t xml:space="preserve">As at 30 June 2007, the listing proceeds raised from the Company's listing exercise is fully utilised as follows: </t>
  </si>
  <si>
    <t>(I) Status of Corporate Proposal</t>
  </si>
  <si>
    <t xml:space="preserve">On 10 December 2004, the Company implemented an Employees' Share Option Scheme (ESOS) prior to the listing of the Company on 21 December 2004. The Company offered to grant options of 15,000,000 shares to eligible directors and employees. At the closing date, the Company received acceptances for options of 1,500,000 shares. As at the date of this quarterly report, none of the options granted has been exercised.  </t>
  </si>
  <si>
    <t>On 1 July 2005, the Company offered to grant options of 13,500,000 shares to eligible directors and employees. At the closing date, the Company received  acceptances for options of 13,280,000 shares.  As at the date of this quarterly report, none of the options granted has been exercised.</t>
  </si>
  <si>
    <t>(II) Status of Utilisation of Proceeds</t>
  </si>
  <si>
    <t>shares in issue ('000)</t>
  </si>
  <si>
    <t>Basic EPS*</t>
  </si>
  <si>
    <t>Diluted EPS**</t>
  </si>
  <si>
    <t>The accounting policies and methods of computation adopted by the Company in this interim unaudited financial report are consistent with those adopted in the financial statements for the year ended 31 December 2006 except for the adoption of the following new Financial Reporting Standards ("FRS") effective for financial period beginning 1st October 2006:</t>
  </si>
  <si>
    <t xml:space="preserve">The adoption of the above new and revised FRSs does not result in significant changes in the accounting policies of the Company. </t>
  </si>
  <si>
    <t>The adoption of all FRS mentioned above does not have a significant impact on the Company's interim unaudited financial report.</t>
  </si>
  <si>
    <t>There were no seasonal or cyclical factors affecting the results of the Company for the current financial quarter under review.</t>
  </si>
  <si>
    <t>During the current financial quarter under review, there were no items or events that arose, which affected assets, liabilities, equity, net income or cash flows, that are unusual by reason of their nature, size or incidence.</t>
  </si>
  <si>
    <t>No dividend was declared or paid during the current financial quarter under review.</t>
  </si>
  <si>
    <t>There were no issuance and repayment of debt and equity securities, share buy-backs, share cancellation, shares held as treasury shares and resale of treasury shares for the current financial quarter under review.</t>
  </si>
  <si>
    <t>There were no material changes in estimates of amounts reported in prior interim periods of the current financial year or in prior financial years that have a material effect on the current financial quarter under review.</t>
  </si>
  <si>
    <t xml:space="preserve">Save as disclosed below, there were no material events which have occurred from 1 July 2007 to the date of this announcement. </t>
  </si>
  <si>
    <t>On 23 July 2007 and 2 August 2007, Public Investment Bank Berhad (formerly known as PB Securities Sdn Bhd) announced on behalf of the Company, that the Company intends to undertake a proposed bonus issue of up to 45,280,000 new ordinary shares of RM0.10 each in EForce ("Bonus Shares"), to be credited as fully paid-up, on the basis of one (1) Bonus Share for every two (2) existing Eforce shares held on an entitlement date to be determined and announced later. An EGM will be held on 7 September 2007 to deliberate on this matter.</t>
  </si>
  <si>
    <t>On 23 July 2007 and 2 August 2007, Public Investment Bank Berhad (formerly known as PB Securities Sdn Bhd) announced on behalf of the Company, that the Company intends to undertake a proposed bonus issue of up to 45,280,000 new ordinary shares of RM0.10 each in EForce ("Bonus Shares"), to be credited as fully paid-up, on the basis of one (1) Bonus Share for every two (2) existing Eforce shares held on an entitlement date to be determined and announced later. An Extraordinary General Meeting ("EGM") will be held on 7 September 2007 to deliberate on this matter.</t>
  </si>
  <si>
    <t>There were no changes in the composition of the Company during the current financial quarter under review.</t>
  </si>
  <si>
    <t>CUMULATIVE FINANCIAL QUARTER ENDED</t>
  </si>
  <si>
    <t>INDIVIDUAL FINANCIAL QUARTER ENDED</t>
  </si>
  <si>
    <t>For the current financial quarter ended 30 June 2007, the Company achieved a total revenue of RM2.54 million (30.6.06: RM1.43 million) and profit before taxation ("PBT") of RM1.24 million (30.6.06: RM0.58 million) respectively. The current financial quarter under review showed a 78% higher revenue and 114% higher PBT as compared to the corresponding quarter in the preceding year as a result of new ASP customers and higher ASP sales.  For the six (6) months financial period ended 30 June 2007, the company achieved a revenue and PBT of RM4.93 million (30.6.06: RM2.84 million) and RM2.35 million (30.6.06: RM1.08 million) respectively. The cumulative financial quarter ended 30 June 2007 showed a 73% higher revenue and 118% higher PBT as compared to the corresponding cumulative quarter in the preceding year due mainly to higher ASP sales which is volume and transaction related.</t>
  </si>
  <si>
    <t>Review of Performance for the Current Financial Quarter and the Cumulative Financial Quarter</t>
  </si>
  <si>
    <t>Comparison with Previous Financial Quarter's PBT</t>
  </si>
  <si>
    <t>The taxation charge for the individual financial quarter and the cumulative financial quarter are as follows:</t>
  </si>
  <si>
    <t>There were no material contingent liabilities or contingent assets for the current financial quarter under review.</t>
  </si>
  <si>
    <t>Barring unforeseen circumstances, the board of directors are optimistic that the Company shall be able to achieve the internal target of 100% growth in terms of net profit for the financial year ending 31 December 2007.  This is in view that the Company has managed to achieve the PAT growth rate of 123% for the cumulative financial quarter ended 30 June 2007 as compared to the corresponding cumulative financial quarter in the preceding year.</t>
  </si>
  <si>
    <t>The Company has not issued any profit forecast nor profit guarantee for the current financial quarter under review and the financial period to-date.</t>
  </si>
  <si>
    <t>There were no disposal of unquoted investments and/or properties by the Company during the current financial quarter and the cumulative financial quarter under review.</t>
  </si>
  <si>
    <t>The Company did not revalue any of its property, plant and equipment during the current financial quarter under review. Therefore, the valuation of property, plant and equipment has been brought forward without amendment from the previous annual financial statements.</t>
  </si>
  <si>
    <t>PBT of RM1.24 million for the current financial quarter under review was higher than the PBT of RM1.11 million recorded in the previous quarter. This is due mainly to increase in ASP sales while operating expenses remained relatively constant.</t>
  </si>
  <si>
    <t>&lt;--------------------------------For the cumulative financial quarter ended  -----------------------------------&gt;</t>
  </si>
  <si>
    <t>&lt;-------------------------- For the individual financial quarter ended  ----------------------&gt;</t>
  </si>
  <si>
    <t xml:space="preserve">The Company does not have any borrowings and debt securities as at 30 June 2007. However, on 8 January 2007, the Company acquired 4 units of new office block located at Jaya 1, Section 13, Petaling Jaya, Selangor Darul Ehsan (“Properties”) for a total  purchase consideration of RM 2.15 million ("Acquisition"). The Acquisition is financed by secured bank borrowings (approximately 80%) and internally generated funds (approximately 20%).  This term loan is for a period of 10 years and it has a feature of Savelink Term Loan where interest shall only be calculated at the prescribed rate on the daily outstanding amount.  </t>
  </si>
  <si>
    <t xml:space="preserve">These interim unaudited financial report have been prepared in compliance with the Financial Reporting Standard ("FRS") No. 134, Interim Financial Reporting and Rule 9.22 of the Listing Requirements of Bursa Malaysia Securities Berhad ("Securities Exchange") for the MESDAQ Market, and should be read in conjunction with the Company's annual audited financial statements for the financial year ended 31 December 2006.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</si>
</sst>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0_);\(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_(* #,##0.0000_);_(* \(#,##0.0000\);_(* &quot;-&quot;??_);_(@_)"/>
    <numFmt numFmtId="182" formatCode="_(* #,##0.000_);_(* \(#,##0.000\);_(* &quot;-&quot;??_);_(@_)"/>
    <numFmt numFmtId="183" formatCode="_-* #,##0_-;\-* #,##0_-;_-* &quot;-&quot;??_-;_-@_-"/>
  </numFmts>
  <fonts count="21">
    <font>
      <sz val="10"/>
      <name val="Arial"/>
      <family val="0"/>
    </font>
    <font>
      <b/>
      <sz val="10"/>
      <name val="Arial"/>
      <family val="2"/>
    </font>
    <font>
      <sz val="10"/>
      <color indexed="8"/>
      <name val="Arial"/>
      <family val="2"/>
    </font>
    <font>
      <sz val="10"/>
      <name val="Arial Narrow"/>
      <family val="2"/>
    </font>
    <font>
      <sz val="10"/>
      <color indexed="10"/>
      <name val="Arial"/>
      <family val="0"/>
    </font>
    <font>
      <sz val="11"/>
      <name val="Tms Rmn"/>
      <family val="0"/>
    </font>
    <font>
      <b/>
      <u val="single"/>
      <sz val="12"/>
      <name val="Times New Roman"/>
      <family val="1"/>
    </font>
    <font>
      <sz val="12"/>
      <name val="Times New Roman"/>
      <family val="1"/>
    </font>
    <font>
      <b/>
      <u val="single"/>
      <sz val="10"/>
      <name val="Arial"/>
      <family val="2"/>
    </font>
    <font>
      <u val="single"/>
      <sz val="10"/>
      <color indexed="12"/>
      <name val="Arial"/>
      <family val="0"/>
    </font>
    <font>
      <u val="single"/>
      <sz val="10"/>
      <color indexed="36"/>
      <name val="Arial"/>
      <family val="0"/>
    </font>
    <font>
      <b/>
      <sz val="10"/>
      <color indexed="10"/>
      <name val="Arial"/>
      <family val="2"/>
    </font>
    <font>
      <i/>
      <sz val="10"/>
      <name val="Arial"/>
      <family val="2"/>
    </font>
    <font>
      <i/>
      <sz val="9"/>
      <name val="Arial"/>
      <family val="2"/>
    </font>
    <font>
      <b/>
      <sz val="10"/>
      <color indexed="8"/>
      <name val="Arial"/>
      <family val="2"/>
    </font>
    <font>
      <b/>
      <vertAlign val="superscript"/>
      <sz val="10"/>
      <name val="Arial"/>
      <family val="2"/>
    </font>
    <font>
      <sz val="10"/>
      <color indexed="8"/>
      <name val="Times New Roman"/>
      <family val="1"/>
    </font>
    <font>
      <sz val="11"/>
      <color indexed="8"/>
      <name val="Arial"/>
      <family val="2"/>
    </font>
    <font>
      <b/>
      <sz val="16"/>
      <name val="Arial"/>
      <family val="2"/>
    </font>
    <font>
      <b/>
      <sz val="12"/>
      <name val="Arial"/>
      <family val="2"/>
    </font>
    <font>
      <b/>
      <vertAlign val="superscript"/>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37" fontId="5" fillId="0" borderId="0">
      <alignment/>
      <protection/>
    </xf>
    <xf numFmtId="0" fontId="0" fillId="0" borderId="0">
      <alignment/>
      <protection/>
    </xf>
    <xf numFmtId="9" fontId="0" fillId="0" borderId="0" applyFont="0" applyFill="0" applyBorder="0" applyAlignment="0" applyProtection="0"/>
  </cellStyleXfs>
  <cellXfs count="250">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horizontal="center"/>
    </xf>
    <xf numFmtId="0" fontId="0" fillId="0" borderId="0" xfId="0" applyAlignment="1">
      <alignment horizontal="center"/>
    </xf>
    <xf numFmtId="173" fontId="0" fillId="0" borderId="0" xfId="15" applyNumberFormat="1" applyAlignment="1">
      <alignment/>
    </xf>
    <xf numFmtId="173" fontId="0" fillId="0" borderId="0" xfId="15" applyNumberFormat="1" applyAlignment="1">
      <alignment horizontal="center"/>
    </xf>
    <xf numFmtId="0" fontId="1" fillId="0" borderId="0" xfId="0" applyFont="1" applyAlignment="1">
      <alignment/>
    </xf>
    <xf numFmtId="0" fontId="0" fillId="0" borderId="0" xfId="0" applyBorder="1" applyAlignment="1">
      <alignment/>
    </xf>
    <xf numFmtId="0" fontId="1" fillId="0" borderId="0" xfId="0" applyFont="1" applyFill="1" applyAlignment="1">
      <alignment/>
    </xf>
    <xf numFmtId="173" fontId="0" fillId="0" borderId="0" xfId="15" applyNumberFormat="1" applyBorder="1" applyAlignment="1">
      <alignment/>
    </xf>
    <xf numFmtId="173" fontId="2" fillId="0" borderId="0" xfId="15" applyNumberFormat="1" applyFont="1" applyFill="1" applyAlignment="1">
      <alignment/>
    </xf>
    <xf numFmtId="0" fontId="1" fillId="0" borderId="0" xfId="0" applyFont="1" applyAlignment="1">
      <alignment horizontal="right"/>
    </xf>
    <xf numFmtId="0" fontId="0" fillId="0" borderId="0" xfId="0" applyFill="1" applyAlignment="1">
      <alignment/>
    </xf>
    <xf numFmtId="173" fontId="0" fillId="0" borderId="0" xfId="15" applyNumberFormat="1" applyFill="1" applyBorder="1" applyAlignment="1">
      <alignment/>
    </xf>
    <xf numFmtId="173" fontId="0" fillId="0" borderId="0" xfId="15" applyNumberFormat="1" applyFont="1" applyAlignment="1" quotePrefix="1">
      <alignment horizontal="right"/>
    </xf>
    <xf numFmtId="0" fontId="0" fillId="0" borderId="0" xfId="0" applyAlignment="1">
      <alignment wrapText="1"/>
    </xf>
    <xf numFmtId="0" fontId="0" fillId="0" borderId="0" xfId="0" applyFill="1" applyAlignment="1">
      <alignment horizontal="justify" vertical="top"/>
    </xf>
    <xf numFmtId="0" fontId="1" fillId="0" borderId="0" xfId="0" applyFont="1" applyFill="1" applyAlignment="1">
      <alignment horizontal="left" vertical="top"/>
    </xf>
    <xf numFmtId="173" fontId="0" fillId="0" borderId="0" xfId="17" applyNumberFormat="1" applyFill="1" applyBorder="1" applyAlignment="1">
      <alignment/>
    </xf>
    <xf numFmtId="173" fontId="0" fillId="0" borderId="0" xfId="17" applyNumberFormat="1" applyFill="1" applyBorder="1" applyAlignment="1">
      <alignment horizontal="center"/>
    </xf>
    <xf numFmtId="0" fontId="1" fillId="0" borderId="0" xfId="0" applyFont="1" applyFill="1" applyAlignment="1">
      <alignment horizontal="left"/>
    </xf>
    <xf numFmtId="0" fontId="1" fillId="0" borderId="0" xfId="0" applyFont="1" applyFill="1" applyAlignment="1">
      <alignment horizontal="right"/>
    </xf>
    <xf numFmtId="4" fontId="0" fillId="0" borderId="0" xfId="0" applyNumberFormat="1" applyFont="1" applyFill="1" applyAlignment="1">
      <alignment horizontal="right"/>
    </xf>
    <xf numFmtId="3" fontId="0" fillId="0" borderId="0" xfId="0" applyNumberFormat="1" applyFont="1" applyFill="1" applyAlignment="1">
      <alignment horizontal="right"/>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1" fillId="0"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xf>
    <xf numFmtId="173" fontId="0" fillId="0" borderId="0" xfId="15" applyNumberFormat="1" applyFont="1" applyFill="1" applyAlignment="1">
      <alignment horizontal="right" wrapText="1"/>
    </xf>
    <xf numFmtId="43" fontId="0" fillId="0" borderId="1" xfId="15" applyNumberFormat="1" applyFont="1" applyFill="1" applyBorder="1" applyAlignment="1">
      <alignment horizontal="right" wrapText="1"/>
    </xf>
    <xf numFmtId="3" fontId="0" fillId="0" borderId="0" xfId="0" applyNumberFormat="1" applyFill="1" applyBorder="1" applyAlignment="1">
      <alignment/>
    </xf>
    <xf numFmtId="0" fontId="3" fillId="0" borderId="0" xfId="0" applyFont="1" applyAlignment="1">
      <alignment/>
    </xf>
    <xf numFmtId="173" fontId="0" fillId="0" borderId="0" xfId="15" applyNumberFormat="1" applyFill="1" applyAlignment="1">
      <alignment/>
    </xf>
    <xf numFmtId="0" fontId="1" fillId="0" borderId="0" xfId="0" applyFont="1" applyAlignment="1">
      <alignment horizontal="left"/>
    </xf>
    <xf numFmtId="0" fontId="4" fillId="0" borderId="0" xfId="0" applyFont="1" applyFill="1" applyAlignment="1">
      <alignment/>
    </xf>
    <xf numFmtId="37" fontId="0" fillId="0" borderId="0" xfId="22" applyFont="1" applyFill="1" applyAlignment="1">
      <alignment vertical="center"/>
      <protection/>
    </xf>
    <xf numFmtId="173" fontId="0" fillId="0" borderId="0" xfId="15" applyNumberFormat="1" applyFill="1" applyAlignment="1">
      <alignment horizontal="right"/>
    </xf>
    <xf numFmtId="173" fontId="0" fillId="0" borderId="0" xfId="0" applyNumberFormat="1" applyFill="1" applyAlignment="1">
      <alignment/>
    </xf>
    <xf numFmtId="173" fontId="0" fillId="0" borderId="2" xfId="0" applyNumberFormat="1" applyFill="1" applyBorder="1" applyAlignment="1">
      <alignment/>
    </xf>
    <xf numFmtId="4" fontId="0" fillId="0" borderId="3" xfId="15" applyNumberFormat="1" applyFont="1" applyFill="1" applyBorder="1" applyAlignment="1">
      <alignment horizontal="right" wrapText="1"/>
    </xf>
    <xf numFmtId="173" fontId="0" fillId="0" borderId="0" xfId="15" applyNumberFormat="1" applyFont="1" applyAlignment="1">
      <alignment/>
    </xf>
    <xf numFmtId="173" fontId="6" fillId="0" borderId="0" xfId="15" applyNumberFormat="1" applyFont="1" applyFill="1" applyAlignment="1">
      <alignment horizontal="right" vertical="center"/>
    </xf>
    <xf numFmtId="173" fontId="7" fillId="0" borderId="0" xfId="15" applyNumberFormat="1" applyFont="1" applyFill="1" applyAlignment="1">
      <alignment horizontal="right" vertical="center"/>
    </xf>
    <xf numFmtId="173" fontId="0" fillId="0" borderId="4" xfId="15" applyNumberFormat="1" applyFont="1" applyFill="1" applyBorder="1" applyAlignment="1">
      <alignment horizontal="right" wrapText="1"/>
    </xf>
    <xf numFmtId="43" fontId="0" fillId="0" borderId="0" xfId="15" applyFill="1" applyAlignment="1">
      <alignment horizontal="right"/>
    </xf>
    <xf numFmtId="0" fontId="0" fillId="0" borderId="0" xfId="0" applyAlignment="1" quotePrefix="1">
      <alignment/>
    </xf>
    <xf numFmtId="0" fontId="0" fillId="0" borderId="0" xfId="0" applyFill="1" applyBorder="1" applyAlignment="1">
      <alignment horizontal="center"/>
    </xf>
    <xf numFmtId="173" fontId="0" fillId="0" borderId="5" xfId="15" applyNumberFormat="1" applyFill="1" applyBorder="1" applyAlignment="1">
      <alignment horizontal="right"/>
    </xf>
    <xf numFmtId="15" fontId="1" fillId="0" borderId="0" xfId="0" applyNumberFormat="1" applyFont="1" applyFill="1" applyBorder="1" applyAlignment="1">
      <alignment horizontal="right"/>
    </xf>
    <xf numFmtId="15" fontId="0" fillId="0" borderId="0" xfId="0" applyNumberFormat="1" applyAlignment="1" quotePrefix="1">
      <alignment/>
    </xf>
    <xf numFmtId="173" fontId="0" fillId="0" borderId="5" xfId="15" applyNumberFormat="1" applyFill="1" applyBorder="1" applyAlignment="1">
      <alignment horizontal="center"/>
    </xf>
    <xf numFmtId="0" fontId="1" fillId="0" borderId="0" xfId="0" applyFont="1" applyFill="1" applyBorder="1" applyAlignment="1">
      <alignment horizontal="right"/>
    </xf>
    <xf numFmtId="173" fontId="0" fillId="0" borderId="0" xfId="15" applyNumberFormat="1" applyFont="1" applyFill="1" applyBorder="1" applyAlignment="1">
      <alignment horizontal="right" wrapText="1"/>
    </xf>
    <xf numFmtId="4" fontId="0" fillId="0" borderId="0" xfId="15" applyNumberFormat="1" applyFont="1" applyFill="1" applyBorder="1" applyAlignment="1">
      <alignment horizontal="right" wrapText="1"/>
    </xf>
    <xf numFmtId="173" fontId="0" fillId="0" borderId="0" xfId="15" applyNumberFormat="1" applyFont="1" applyFill="1" applyAlignment="1">
      <alignment/>
    </xf>
    <xf numFmtId="0" fontId="0" fillId="0" borderId="1" xfId="0" applyFont="1" applyFill="1" applyBorder="1" applyAlignment="1">
      <alignment horizontal="right"/>
    </xf>
    <xf numFmtId="0" fontId="0" fillId="0" borderId="0" xfId="0" applyFill="1" applyAlignment="1">
      <alignment vertical="top"/>
    </xf>
    <xf numFmtId="0" fontId="0" fillId="0" borderId="0" xfId="0" applyFont="1" applyFill="1" applyAlignment="1">
      <alignment horizontal="left" wrapText="1"/>
    </xf>
    <xf numFmtId="173" fontId="0" fillId="0" borderId="0" xfId="15" applyNumberFormat="1" applyFill="1" applyBorder="1" applyAlignment="1">
      <alignment horizontal="center"/>
    </xf>
    <xf numFmtId="173" fontId="0" fillId="0" borderId="0" xfId="15" applyNumberFormat="1" applyFill="1" applyAlignment="1">
      <alignment horizontal="center"/>
    </xf>
    <xf numFmtId="0" fontId="0" fillId="0" borderId="0" xfId="0" applyFill="1" applyAlignment="1">
      <alignment horizontal="center"/>
    </xf>
    <xf numFmtId="0" fontId="0" fillId="0" borderId="0" xfId="0" applyFill="1" applyAlignment="1">
      <alignment horizontal="right"/>
    </xf>
    <xf numFmtId="173" fontId="0" fillId="0" borderId="5" xfId="15" applyNumberFormat="1" applyFill="1" applyBorder="1" applyAlignment="1">
      <alignment/>
    </xf>
    <xf numFmtId="0" fontId="4" fillId="0" borderId="0" xfId="0" applyFont="1" applyFill="1" applyAlignment="1">
      <alignment/>
    </xf>
    <xf numFmtId="0" fontId="4" fillId="0" borderId="0" xfId="0" applyFont="1" applyAlignment="1">
      <alignment/>
    </xf>
    <xf numFmtId="0" fontId="11" fillId="0" borderId="0" xfId="0" applyFont="1" applyAlignment="1">
      <alignment/>
    </xf>
    <xf numFmtId="0" fontId="4" fillId="0" borderId="0" xfId="0" applyFont="1" applyFill="1" applyAlignment="1">
      <alignment horizontal="left"/>
    </xf>
    <xf numFmtId="173" fontId="0" fillId="0" borderId="6" xfId="15" applyNumberFormat="1" applyFill="1" applyBorder="1" applyAlignment="1">
      <alignment/>
    </xf>
    <xf numFmtId="0" fontId="1" fillId="0" borderId="0" xfId="0" applyFont="1" applyFill="1" applyAlignment="1">
      <alignment horizontal="justify" vertical="top"/>
    </xf>
    <xf numFmtId="173" fontId="0" fillId="0" borderId="0" xfId="0" applyNumberFormat="1" applyFill="1" applyBorder="1" applyAlignment="1">
      <alignment/>
    </xf>
    <xf numFmtId="173" fontId="0" fillId="0" borderId="0" xfId="15" applyNumberFormat="1" applyFont="1" applyFill="1" applyAlignment="1">
      <alignment/>
    </xf>
    <xf numFmtId="173" fontId="0" fillId="0" borderId="0" xfId="15" applyNumberFormat="1" applyFont="1" applyFill="1" applyAlignment="1">
      <alignment horizontal="center"/>
    </xf>
    <xf numFmtId="0" fontId="1" fillId="0" borderId="0" xfId="0" applyFont="1" applyFill="1" applyBorder="1" applyAlignment="1">
      <alignment/>
    </xf>
    <xf numFmtId="173" fontId="0" fillId="0" borderId="1" xfId="15" applyNumberFormat="1" applyFont="1" applyFill="1" applyBorder="1" applyAlignment="1">
      <alignment horizontal="right"/>
    </xf>
    <xf numFmtId="0" fontId="0" fillId="0" borderId="0" xfId="0" applyFill="1" applyAlignment="1">
      <alignment horizontal="left" wrapText="1"/>
    </xf>
    <xf numFmtId="0" fontId="0" fillId="0" borderId="0" xfId="0" applyFont="1" applyFill="1" applyBorder="1" applyAlignment="1">
      <alignment horizontal="right"/>
    </xf>
    <xf numFmtId="173" fontId="13" fillId="0" borderId="0" xfId="15" applyNumberFormat="1" applyFont="1" applyFill="1" applyBorder="1" applyAlignment="1">
      <alignment horizontal="center"/>
    </xf>
    <xf numFmtId="173" fontId="13" fillId="0" borderId="0" xfId="15" applyNumberFormat="1" applyFont="1" applyFill="1" applyAlignment="1">
      <alignment/>
    </xf>
    <xf numFmtId="173" fontId="13" fillId="0" borderId="0" xfId="15" applyNumberFormat="1" applyFont="1" applyFill="1" applyBorder="1" applyAlignment="1">
      <alignment/>
    </xf>
    <xf numFmtId="43" fontId="0" fillId="0" borderId="0" xfId="15" applyNumberFormat="1" applyFont="1" applyFill="1" applyAlignment="1">
      <alignment/>
    </xf>
    <xf numFmtId="14" fontId="1" fillId="0" borderId="0" xfId="0" applyNumberFormat="1" applyFont="1" applyFill="1" applyBorder="1" applyAlignment="1">
      <alignment horizontal="right"/>
    </xf>
    <xf numFmtId="173" fontId="0" fillId="0" borderId="0" xfId="15" applyNumberFormat="1" applyAlignment="1">
      <alignment horizontal="right"/>
    </xf>
    <xf numFmtId="173" fontId="0" fillId="0" borderId="5" xfId="15" applyNumberFormat="1" applyBorder="1" applyAlignment="1">
      <alignment horizontal="right"/>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1" fillId="0" borderId="5" xfId="0" applyFont="1" applyFill="1" applyBorder="1" applyAlignment="1">
      <alignment horizontal="center"/>
    </xf>
    <xf numFmtId="0" fontId="1" fillId="0" borderId="0" xfId="0" applyFont="1" applyFill="1" applyAlignment="1">
      <alignment horizontal="left" wrapText="1"/>
    </xf>
    <xf numFmtId="173" fontId="0" fillId="0" borderId="2" xfId="15" applyNumberFormat="1" applyFont="1" applyFill="1" applyBorder="1" applyAlignment="1">
      <alignment horizontal="right"/>
    </xf>
    <xf numFmtId="0" fontId="0" fillId="0" borderId="0" xfId="0" applyFont="1" applyFill="1" applyAlignment="1">
      <alignment horizontal="right"/>
    </xf>
    <xf numFmtId="173" fontId="0" fillId="0" borderId="0" xfId="15" applyNumberFormat="1" applyFont="1" applyFill="1" applyBorder="1" applyAlignment="1">
      <alignment horizontal="right"/>
    </xf>
    <xf numFmtId="173" fontId="0" fillId="0" borderId="5" xfId="15" applyNumberFormat="1" applyFont="1" applyFill="1" applyBorder="1" applyAlignment="1">
      <alignment horizontal="right"/>
    </xf>
    <xf numFmtId="173" fontId="12" fillId="0" borderId="0" xfId="15" applyNumberFormat="1" applyFont="1" applyFill="1" applyBorder="1" applyAlignment="1">
      <alignment/>
    </xf>
    <xf numFmtId="173" fontId="0" fillId="0" borderId="0" xfId="15" applyNumberFormat="1" applyFont="1" applyFill="1" applyBorder="1" applyAlignment="1">
      <alignment horizontal="center"/>
    </xf>
    <xf numFmtId="173" fontId="0" fillId="0" borderId="4" xfId="15" applyNumberFormat="1" applyFont="1" applyFill="1" applyBorder="1" applyAlignment="1">
      <alignment/>
    </xf>
    <xf numFmtId="173" fontId="0" fillId="0" borderId="0" xfId="15" applyNumberFormat="1" applyFont="1" applyFill="1" applyBorder="1" applyAlignment="1">
      <alignment/>
    </xf>
    <xf numFmtId="0" fontId="2" fillId="0" borderId="0" xfId="0" applyFont="1" applyFill="1" applyAlignment="1">
      <alignment/>
    </xf>
    <xf numFmtId="173" fontId="0" fillId="0" borderId="5" xfId="15" applyNumberFormat="1" applyFont="1" applyFill="1" applyBorder="1" applyAlignment="1">
      <alignment horizontal="right" wrapText="1"/>
    </xf>
    <xf numFmtId="173" fontId="0" fillId="0" borderId="7" xfId="15" applyNumberFormat="1" applyFont="1" applyFill="1" applyBorder="1" applyAlignment="1">
      <alignment horizontal="center"/>
    </xf>
    <xf numFmtId="0" fontId="0" fillId="0" borderId="0" xfId="0" applyAlignment="1">
      <alignment horizontal="left" indent="1"/>
    </xf>
    <xf numFmtId="173" fontId="0" fillId="0" borderId="8" xfId="15" applyNumberFormat="1" applyFont="1" applyFill="1" applyBorder="1" applyAlignment="1">
      <alignment horizontal="center"/>
    </xf>
    <xf numFmtId="173" fontId="0" fillId="0" borderId="9" xfId="15" applyNumberFormat="1" applyFont="1" applyFill="1" applyBorder="1" applyAlignment="1">
      <alignment horizontal="center"/>
    </xf>
    <xf numFmtId="173" fontId="0" fillId="0" borderId="5" xfId="15" applyNumberFormat="1" applyFont="1" applyBorder="1" applyAlignment="1">
      <alignment horizontal="center"/>
    </xf>
    <xf numFmtId="173" fontId="0" fillId="0" borderId="7" xfId="15" applyNumberFormat="1" applyFont="1" applyFill="1" applyBorder="1" applyAlignment="1">
      <alignment/>
    </xf>
    <xf numFmtId="173" fontId="0" fillId="0" borderId="8" xfId="15" applyNumberFormat="1" applyFont="1" applyFill="1" applyBorder="1" applyAlignment="1" quotePrefix="1">
      <alignment horizontal="right"/>
    </xf>
    <xf numFmtId="14" fontId="1" fillId="0" borderId="0" xfId="0" applyNumberFormat="1" applyFont="1" applyFill="1" applyBorder="1" applyAlignment="1">
      <alignment horizontal="center"/>
    </xf>
    <xf numFmtId="173" fontId="0" fillId="0" borderId="0" xfId="15" applyNumberFormat="1" applyFont="1" applyFill="1" applyAlignment="1" quotePrefix="1">
      <alignment horizontal="right"/>
    </xf>
    <xf numFmtId="0" fontId="15" fillId="0" borderId="0" xfId="0" applyFont="1" applyFill="1" applyAlignment="1">
      <alignment horizontal="left" vertical="top" wrapText="1"/>
    </xf>
    <xf numFmtId="173" fontId="0" fillId="0" borderId="0" xfId="15" applyNumberFormat="1" applyFont="1" applyFill="1" applyAlignment="1">
      <alignment horizontal="right"/>
    </xf>
    <xf numFmtId="173" fontId="1" fillId="0" borderId="0" xfId="15" applyNumberFormat="1" applyFont="1" applyAlignment="1">
      <alignment/>
    </xf>
    <xf numFmtId="173" fontId="1" fillId="0" borderId="0" xfId="15" applyNumberFormat="1" applyFont="1" applyFill="1" applyBorder="1" applyAlignment="1">
      <alignment horizontal="center"/>
    </xf>
    <xf numFmtId="173" fontId="1" fillId="0" borderId="0" xfId="15" applyNumberFormat="1" applyFont="1" applyAlignment="1">
      <alignment horizontal="center"/>
    </xf>
    <xf numFmtId="173" fontId="1" fillId="0" borderId="5" xfId="15" applyNumberFormat="1" applyFont="1" applyFill="1" applyBorder="1" applyAlignment="1">
      <alignment horizontal="center"/>
    </xf>
    <xf numFmtId="0" fontId="0" fillId="0" borderId="0" xfId="0" applyFill="1" applyAlignment="1">
      <alignment horizontal="left" indent="1"/>
    </xf>
    <xf numFmtId="173" fontId="0" fillId="0" borderId="2" xfId="15" applyNumberFormat="1" applyFont="1" applyFill="1" applyBorder="1" applyAlignment="1">
      <alignment horizontal="center"/>
    </xf>
    <xf numFmtId="0" fontId="0" fillId="0" borderId="0" xfId="0" applyFont="1" applyAlignment="1">
      <alignment horizontal="left" indent="1"/>
    </xf>
    <xf numFmtId="0" fontId="1" fillId="0" borderId="0" xfId="0" applyFont="1" applyAlignment="1">
      <alignment horizontal="left" indent="1"/>
    </xf>
    <xf numFmtId="0" fontId="0" fillId="0" borderId="0" xfId="0" applyFill="1" applyAlignment="1">
      <alignment horizontal="justify" wrapText="1"/>
    </xf>
    <xf numFmtId="175" fontId="0" fillId="0" borderId="0" xfId="23" applyNumberFormat="1" applyFont="1" applyFill="1" applyAlignment="1">
      <alignment horizontal="center" vertical="center"/>
      <protection/>
    </xf>
    <xf numFmtId="175" fontId="0" fillId="0" borderId="0" xfId="23" applyNumberFormat="1" applyFont="1" applyFill="1" applyAlignment="1">
      <alignment horizontal="centerContinuous" vertical="center"/>
      <protection/>
    </xf>
    <xf numFmtId="15" fontId="1" fillId="0" borderId="0" xfId="15" applyNumberFormat="1" applyFont="1" applyFill="1" applyBorder="1" applyAlignment="1">
      <alignment horizontal="center"/>
    </xf>
    <xf numFmtId="173" fontId="0" fillId="0" borderId="0" xfId="0" applyNumberFormat="1" applyBorder="1" applyAlignment="1">
      <alignment/>
    </xf>
    <xf numFmtId="173" fontId="0" fillId="0" borderId="4" xfId="15" applyNumberFormat="1" applyFill="1" applyBorder="1" applyAlignment="1">
      <alignment/>
    </xf>
    <xf numFmtId="173" fontId="0" fillId="0" borderId="0" xfId="0" applyNumberFormat="1" applyFont="1" applyFill="1" applyAlignment="1">
      <alignment/>
    </xf>
    <xf numFmtId="0" fontId="1" fillId="0" borderId="0" xfId="0" applyFont="1" applyFill="1" applyAlignment="1">
      <alignment horizontal="justify" wrapText="1"/>
    </xf>
    <xf numFmtId="173" fontId="0" fillId="0" borderId="2" xfId="15" applyNumberFormat="1" applyFill="1" applyBorder="1" applyAlignment="1">
      <alignment/>
    </xf>
    <xf numFmtId="0" fontId="0" fillId="0" borderId="0" xfId="0" applyFill="1" applyBorder="1" applyAlignment="1">
      <alignment/>
    </xf>
    <xf numFmtId="0" fontId="1" fillId="0" borderId="0" xfId="0" applyFont="1" applyBorder="1" applyAlignment="1">
      <alignment/>
    </xf>
    <xf numFmtId="173" fontId="1" fillId="0" borderId="0" xfId="15" applyNumberFormat="1" applyFont="1" applyFill="1" applyBorder="1" applyAlignment="1">
      <alignment/>
    </xf>
    <xf numFmtId="0" fontId="1" fillId="0" borderId="10" xfId="0" applyFont="1" applyFill="1" applyBorder="1" applyAlignment="1">
      <alignment horizontal="right"/>
    </xf>
    <xf numFmtId="173" fontId="0" fillId="0" borderId="10" xfId="17" applyNumberFormat="1" applyFill="1" applyBorder="1" applyAlignment="1">
      <alignment horizontal="center"/>
    </xf>
    <xf numFmtId="0" fontId="0" fillId="0" borderId="10" xfId="0" applyFill="1" applyBorder="1" applyAlignment="1">
      <alignment/>
    </xf>
    <xf numFmtId="173" fontId="0" fillId="0" borderId="10" xfId="15" applyNumberFormat="1" applyFill="1" applyBorder="1" applyAlignment="1">
      <alignment/>
    </xf>
    <xf numFmtId="0" fontId="1" fillId="0" borderId="11" xfId="0" applyFont="1" applyFill="1" applyBorder="1" applyAlignment="1">
      <alignment horizontal="right"/>
    </xf>
    <xf numFmtId="173" fontId="0" fillId="0" borderId="12" xfId="15" applyNumberFormat="1" applyFill="1" applyBorder="1" applyAlignment="1">
      <alignment/>
    </xf>
    <xf numFmtId="173" fontId="0" fillId="0" borderId="11" xfId="17" applyNumberFormat="1" applyFill="1" applyBorder="1" applyAlignment="1">
      <alignment/>
    </xf>
    <xf numFmtId="0" fontId="0" fillId="0" borderId="11" xfId="0" applyFill="1" applyBorder="1" applyAlignment="1">
      <alignment/>
    </xf>
    <xf numFmtId="173" fontId="0" fillId="0" borderId="11" xfId="15" applyNumberFormat="1" applyFill="1" applyBorder="1" applyAlignment="1">
      <alignment/>
    </xf>
    <xf numFmtId="1" fontId="0" fillId="0" borderId="10" xfId="0" applyNumberFormat="1" applyFill="1" applyBorder="1" applyAlignment="1">
      <alignment/>
    </xf>
    <xf numFmtId="173" fontId="0" fillId="0" borderId="12" xfId="15" applyNumberFormat="1" applyFont="1" applyFill="1" applyBorder="1" applyAlignment="1">
      <alignment horizontal="center"/>
    </xf>
    <xf numFmtId="173" fontId="0" fillId="0" borderId="13" xfId="15" applyNumberFormat="1" applyFont="1" applyFill="1" applyBorder="1" applyAlignment="1">
      <alignment horizontal="center"/>
    </xf>
    <xf numFmtId="173" fontId="0" fillId="0" borderId="11" xfId="17" applyNumberFormat="1" applyFill="1" applyBorder="1" applyAlignment="1">
      <alignment horizontal="center"/>
    </xf>
    <xf numFmtId="0" fontId="0" fillId="0" borderId="0" xfId="0" applyAlignment="1">
      <alignment horizontal="left" wrapText="1"/>
    </xf>
    <xf numFmtId="14" fontId="1" fillId="0" borderId="10" xfId="0" applyNumberFormat="1" applyFont="1" applyFill="1" applyBorder="1" applyAlignment="1">
      <alignment horizontal="right"/>
    </xf>
    <xf numFmtId="173" fontId="0" fillId="0" borderId="5" xfId="15" applyNumberFormat="1" applyFill="1" applyBorder="1" applyAlignment="1">
      <alignment/>
    </xf>
    <xf numFmtId="0" fontId="1" fillId="0" borderId="6" xfId="0" applyFont="1" applyFill="1" applyBorder="1" applyAlignment="1">
      <alignment horizontal="center"/>
    </xf>
    <xf numFmtId="15" fontId="0" fillId="0" borderId="0" xfId="0" applyNumberFormat="1" applyFill="1" applyAlignment="1" quotePrefix="1">
      <alignment/>
    </xf>
    <xf numFmtId="0" fontId="1" fillId="0" borderId="0" xfId="0" applyFont="1" applyFill="1" applyAlignment="1">
      <alignment horizontal="center" vertical="top"/>
    </xf>
    <xf numFmtId="0" fontId="0" fillId="0" borderId="0" xfId="0" applyFont="1" applyFill="1" applyAlignment="1">
      <alignment horizontal="center"/>
    </xf>
    <xf numFmtId="3" fontId="0" fillId="0" borderId="0" xfId="0" applyNumberFormat="1" applyFont="1" applyFill="1" applyAlignment="1">
      <alignment horizontal="center"/>
    </xf>
    <xf numFmtId="9" fontId="0" fillId="0" borderId="0" xfId="24" applyFill="1" applyAlignment="1">
      <alignment horizontal="center"/>
    </xf>
    <xf numFmtId="0" fontId="0" fillId="0" borderId="0" xfId="0" applyFont="1" applyFill="1" applyAlignment="1">
      <alignment horizontal="left"/>
    </xf>
    <xf numFmtId="49" fontId="0" fillId="0" borderId="0" xfId="15" applyNumberFormat="1" applyFont="1" applyFill="1" applyAlignment="1" quotePrefix="1">
      <alignment horizontal="center"/>
    </xf>
    <xf numFmtId="0" fontId="0" fillId="0" borderId="0" xfId="0" applyFont="1" applyFill="1" applyAlignment="1" quotePrefix="1">
      <alignment horizontal="center"/>
    </xf>
    <xf numFmtId="3" fontId="0" fillId="0" borderId="4" xfId="0" applyNumberFormat="1" applyFont="1" applyFill="1" applyBorder="1" applyAlignment="1">
      <alignment horizontal="center"/>
    </xf>
    <xf numFmtId="9" fontId="0" fillId="0" borderId="4" xfId="24" applyFill="1" applyBorder="1" applyAlignment="1">
      <alignment horizontal="center"/>
    </xf>
    <xf numFmtId="0" fontId="0" fillId="0" borderId="0" xfId="0" applyFont="1" applyFill="1" applyAlignment="1">
      <alignment vertical="top"/>
    </xf>
    <xf numFmtId="0" fontId="17" fillId="0" borderId="0" xfId="0" applyFont="1" applyFill="1" applyAlignment="1">
      <alignment horizontal="left"/>
    </xf>
    <xf numFmtId="0" fontId="16" fillId="0" borderId="0" xfId="0" applyFont="1" applyFill="1" applyAlignment="1">
      <alignment horizontal="justify" vertical="top" wrapText="1"/>
    </xf>
    <xf numFmtId="0" fontId="2" fillId="0" borderId="0" xfId="0" applyFont="1" applyFill="1" applyAlignment="1">
      <alignment horizontal="justify" vertical="top" wrapText="1"/>
    </xf>
    <xf numFmtId="0" fontId="0" fillId="0" borderId="5" xfId="0" applyBorder="1" applyAlignment="1">
      <alignment/>
    </xf>
    <xf numFmtId="173" fontId="0" fillId="0" borderId="5" xfId="15" applyNumberFormat="1" applyFont="1" applyFill="1" applyBorder="1" applyAlignment="1">
      <alignment/>
    </xf>
    <xf numFmtId="173" fontId="0" fillId="0" borderId="13" xfId="15" applyNumberFormat="1" applyFill="1" applyBorder="1" applyAlignment="1">
      <alignment horizontal="center"/>
    </xf>
    <xf numFmtId="0" fontId="4" fillId="0" borderId="10" xfId="0" applyFont="1" applyBorder="1" applyAlignment="1">
      <alignment/>
    </xf>
    <xf numFmtId="14" fontId="1" fillId="0" borderId="11" xfId="0" applyNumberFormat="1" applyFont="1" applyFill="1" applyBorder="1" applyAlignment="1">
      <alignment horizontal="right"/>
    </xf>
    <xf numFmtId="0" fontId="0" fillId="0" borderId="11" xfId="0" applyBorder="1" applyAlignment="1">
      <alignment/>
    </xf>
    <xf numFmtId="0" fontId="0" fillId="0" borderId="12" xfId="0" applyBorder="1" applyAlignment="1">
      <alignment/>
    </xf>
    <xf numFmtId="173" fontId="0" fillId="0" borderId="13" xfId="15" applyNumberFormat="1" applyFill="1" applyBorder="1" applyAlignment="1">
      <alignment/>
    </xf>
    <xf numFmtId="173" fontId="0" fillId="0" borderId="10" xfId="17" applyNumberFormat="1" applyFill="1" applyBorder="1" applyAlignment="1">
      <alignment/>
    </xf>
    <xf numFmtId="173" fontId="0" fillId="0" borderId="10" xfId="15" applyNumberFormat="1" applyFont="1" applyFill="1" applyBorder="1" applyAlignment="1">
      <alignment/>
    </xf>
    <xf numFmtId="0" fontId="0" fillId="0" borderId="10" xfId="0" applyBorder="1" applyAlignment="1">
      <alignment/>
    </xf>
    <xf numFmtId="0" fontId="4" fillId="0" borderId="10" xfId="0" applyFont="1" applyFill="1" applyBorder="1" applyAlignment="1">
      <alignment horizontal="right"/>
    </xf>
    <xf numFmtId="173" fontId="0" fillId="0" borderId="12" xfId="17" applyNumberFormat="1" applyFill="1" applyBorder="1" applyAlignment="1">
      <alignment/>
    </xf>
    <xf numFmtId="173" fontId="0" fillId="0" borderId="13" xfId="17" applyNumberFormat="1" applyFill="1" applyBorder="1" applyAlignment="1">
      <alignment/>
    </xf>
    <xf numFmtId="173" fontId="0" fillId="0" borderId="12" xfId="15" applyNumberFormat="1" applyFill="1" applyBorder="1" applyAlignment="1">
      <alignment/>
    </xf>
    <xf numFmtId="173" fontId="0" fillId="0" borderId="13" xfId="15" applyNumberFormat="1" applyFill="1" applyBorder="1" applyAlignment="1">
      <alignment/>
    </xf>
    <xf numFmtId="173" fontId="0" fillId="0" borderId="11" xfId="0" applyNumberFormat="1" applyFill="1" applyBorder="1" applyAlignment="1">
      <alignment/>
    </xf>
    <xf numFmtId="173" fontId="0" fillId="0" borderId="10" xfId="0" applyNumberFormat="1" applyFill="1" applyBorder="1" applyAlignment="1">
      <alignment/>
    </xf>
    <xf numFmtId="173" fontId="0" fillId="0" borderId="14" xfId="0" applyNumberFormat="1" applyFill="1" applyBorder="1" applyAlignment="1">
      <alignment/>
    </xf>
    <xf numFmtId="173" fontId="0" fillId="0" borderId="15" xfId="0" applyNumberFormat="1" applyFill="1" applyBorder="1" applyAlignment="1">
      <alignment/>
    </xf>
    <xf numFmtId="173" fontId="0" fillId="0" borderId="12" xfId="15" applyNumberFormat="1" applyBorder="1" applyAlignment="1">
      <alignment/>
    </xf>
    <xf numFmtId="0" fontId="0" fillId="0" borderId="0" xfId="0" applyFont="1" applyFill="1" applyAlignment="1">
      <alignment horizontal="center" wrapText="1"/>
    </xf>
    <xf numFmtId="0" fontId="12" fillId="0" borderId="0" xfId="0" applyFont="1" applyFill="1" applyAlignment="1">
      <alignment/>
    </xf>
    <xf numFmtId="0" fontId="12" fillId="0" borderId="0" xfId="0" applyFont="1" applyAlignment="1">
      <alignment/>
    </xf>
    <xf numFmtId="3" fontId="12" fillId="0" borderId="0" xfId="0" applyNumberFormat="1" applyFont="1" applyFill="1" applyBorder="1" applyAlignment="1">
      <alignment/>
    </xf>
    <xf numFmtId="0" fontId="12" fillId="0" borderId="0" xfId="0" applyFont="1" applyAlignment="1">
      <alignment wrapText="1"/>
    </xf>
    <xf numFmtId="0" fontId="12" fillId="0" borderId="0" xfId="0" applyFont="1" applyFill="1" applyAlignment="1">
      <alignment horizontal="justify"/>
    </xf>
    <xf numFmtId="0" fontId="13" fillId="0" borderId="0" xfId="0" applyFont="1" applyFill="1" applyAlignment="1">
      <alignment/>
    </xf>
    <xf numFmtId="0" fontId="1" fillId="0" borderId="0" xfId="0" applyFont="1" applyFill="1" applyAlignment="1">
      <alignment horizontal="right" vertical="top"/>
    </xf>
    <xf numFmtId="3" fontId="0" fillId="0" borderId="4" xfId="0" applyNumberFormat="1" applyFont="1" applyFill="1" applyBorder="1" applyAlignment="1">
      <alignment horizontal="right"/>
    </xf>
    <xf numFmtId="0" fontId="0" fillId="0" borderId="0" xfId="0" applyAlignment="1">
      <alignment horizontal="right"/>
    </xf>
    <xf numFmtId="0" fontId="0" fillId="0" borderId="0" xfId="0" applyFont="1" applyFill="1" applyAlignment="1">
      <alignment horizontal="right" wrapText="1"/>
    </xf>
    <xf numFmtId="173" fontId="0" fillId="0" borderId="0" xfId="15" applyNumberFormat="1" applyFont="1" applyFill="1" applyAlignment="1">
      <alignment horizontal="right"/>
    </xf>
    <xf numFmtId="173" fontId="13" fillId="0" borderId="0" xfId="15" applyNumberFormat="1" applyFont="1" applyFill="1" applyBorder="1" applyAlignment="1">
      <alignment horizontal="right"/>
    </xf>
    <xf numFmtId="173" fontId="0" fillId="0" borderId="11" xfId="15" applyNumberFormat="1" applyBorder="1" applyAlignment="1">
      <alignment/>
    </xf>
    <xf numFmtId="0" fontId="8" fillId="0" borderId="0" xfId="0" applyFont="1" applyFill="1" applyAlignment="1">
      <alignment/>
    </xf>
    <xf numFmtId="37" fontId="8" fillId="0" borderId="0" xfId="22" applyFont="1" applyFill="1" applyAlignment="1">
      <alignment vertical="center"/>
      <protection/>
    </xf>
    <xf numFmtId="0" fontId="1" fillId="0" borderId="10" xfId="0" applyFont="1" applyFill="1" applyBorder="1" applyAlignment="1">
      <alignment horizontal="center" vertical="top" wrapText="1"/>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1" fillId="0" borderId="11" xfId="0" applyFont="1" applyFill="1" applyBorder="1" applyAlignment="1">
      <alignment horizontal="center"/>
    </xf>
    <xf numFmtId="0" fontId="1" fillId="0" borderId="10" xfId="0" applyFont="1" applyFill="1" applyBorder="1" applyAlignment="1">
      <alignment horizontal="center"/>
    </xf>
    <xf numFmtId="0" fontId="2" fillId="0" borderId="0" xfId="0" applyFont="1" applyFill="1" applyAlignment="1">
      <alignment horizontal="left" wrapText="1"/>
    </xf>
    <xf numFmtId="0" fontId="1" fillId="0" borderId="0" xfId="0" applyFont="1" applyAlignment="1">
      <alignment horizontal="left"/>
    </xf>
    <xf numFmtId="0" fontId="0" fillId="0" borderId="0" xfId="0" applyFont="1" applyFill="1" applyAlignment="1">
      <alignment horizontal="justify" vertical="top" wrapText="1"/>
    </xf>
    <xf numFmtId="0" fontId="0" fillId="0" borderId="0" xfId="0" applyFill="1" applyAlignment="1">
      <alignment horizontal="left" wrapText="1"/>
    </xf>
    <xf numFmtId="0" fontId="0" fillId="0" borderId="0" xfId="0" applyFill="1" applyAlignment="1">
      <alignment wrapText="1"/>
    </xf>
    <xf numFmtId="15" fontId="19" fillId="0" borderId="0" xfId="0" applyNumberFormat="1" applyFont="1" applyFill="1" applyAlignment="1">
      <alignment horizontal="center"/>
    </xf>
    <xf numFmtId="0" fontId="19" fillId="0" borderId="0" xfId="0" applyFont="1" applyFill="1" applyAlignment="1">
      <alignment horizontal="center"/>
    </xf>
    <xf numFmtId="0" fontId="18"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12" fillId="0" borderId="0" xfId="0" applyFont="1" applyFill="1" applyAlignment="1">
      <alignment horizontal="left" wrapText="1"/>
    </xf>
    <xf numFmtId="0" fontId="1" fillId="0" borderId="0" xfId="0" applyFont="1" applyFill="1" applyAlignment="1">
      <alignment horizontal="left"/>
    </xf>
    <xf numFmtId="173" fontId="1" fillId="0" borderId="0" xfId="15" applyNumberFormat="1" applyFont="1" applyFill="1" applyBorder="1" applyAlignment="1">
      <alignment horizontal="center"/>
    </xf>
    <xf numFmtId="0" fontId="1" fillId="0" borderId="0" xfId="0" applyFont="1" applyBorder="1" applyAlignment="1">
      <alignment horizontal="center" wrapText="1"/>
    </xf>
    <xf numFmtId="0" fontId="0" fillId="0" borderId="0" xfId="0" applyAlignment="1">
      <alignment wrapText="1"/>
    </xf>
    <xf numFmtId="0" fontId="1" fillId="0" borderId="0" xfId="0" applyFont="1" applyFill="1" applyBorder="1" applyAlignment="1">
      <alignment horizontal="center" wrapText="1"/>
    </xf>
    <xf numFmtId="0" fontId="0" fillId="0" borderId="0" xfId="0" applyAlignment="1">
      <alignment horizontal="center" wrapText="1"/>
    </xf>
    <xf numFmtId="0" fontId="1" fillId="0" borderId="0" xfId="0" applyFont="1" applyAlignment="1">
      <alignment horizontal="left" wrapText="1"/>
    </xf>
    <xf numFmtId="0" fontId="12" fillId="0" borderId="0" xfId="0" applyFont="1" applyFill="1" applyAlignment="1">
      <alignment horizontal="justify" wrapText="1"/>
    </xf>
    <xf numFmtId="0" fontId="0" fillId="0" borderId="0" xfId="0" applyAlignment="1">
      <alignment horizontal="justify" wrapText="1"/>
    </xf>
    <xf numFmtId="0" fontId="1" fillId="0" borderId="0" xfId="0" applyFont="1" applyFill="1" applyAlignment="1">
      <alignment horizontal="justify" wrapText="1"/>
    </xf>
    <xf numFmtId="0" fontId="0" fillId="0" borderId="0" xfId="0" applyFill="1" applyAlignment="1">
      <alignment horizontal="justify" wrapText="1"/>
    </xf>
    <xf numFmtId="0" fontId="1" fillId="0" borderId="0" xfId="0" applyFont="1" applyFill="1" applyAlignment="1">
      <alignment horizontal="justify" vertical="justify" wrapText="1"/>
    </xf>
    <xf numFmtId="0" fontId="14" fillId="0" borderId="0" xfId="0" applyFont="1" applyFill="1" applyAlignment="1">
      <alignment horizontal="center"/>
    </xf>
    <xf numFmtId="0" fontId="1" fillId="0" borderId="0" xfId="0" applyFont="1" applyFill="1" applyBorder="1" applyAlignment="1">
      <alignment horizontal="center" vertical="top" wrapText="1"/>
    </xf>
    <xf numFmtId="0" fontId="0" fillId="0" borderId="0" xfId="0" applyFont="1" applyFill="1" applyAlignment="1">
      <alignment horizontal="justify" vertical="justify" wrapText="1"/>
    </xf>
    <xf numFmtId="0" fontId="0" fillId="0" borderId="0" xfId="0" applyFill="1" applyAlignment="1">
      <alignment horizontal="justify" vertical="justify" wrapText="1"/>
    </xf>
    <xf numFmtId="0" fontId="0" fillId="0" borderId="0" xfId="0" applyFill="1" applyAlignment="1">
      <alignment horizontal="left" vertical="top" wrapText="1"/>
    </xf>
    <xf numFmtId="0" fontId="0" fillId="0" borderId="0" xfId="0" applyFont="1" applyFill="1" applyAlignment="1">
      <alignment horizontal="left" wrapText="1"/>
    </xf>
    <xf numFmtId="0" fontId="0" fillId="0" borderId="0" xfId="0" applyFont="1" applyFill="1" applyAlignment="1">
      <alignment horizontal="left" vertical="top" wrapText="1"/>
    </xf>
    <xf numFmtId="0" fontId="0" fillId="0" borderId="0" xfId="0" applyFont="1" applyFill="1" applyAlignment="1">
      <alignment horizontal="justify" wrapText="1"/>
    </xf>
    <xf numFmtId="0" fontId="0" fillId="0" borderId="0" xfId="0" applyFill="1" applyAlignment="1">
      <alignment horizontal="justify" vertical="top" wrapText="1"/>
    </xf>
    <xf numFmtId="0" fontId="2" fillId="0" borderId="0" xfId="0" applyFont="1" applyFill="1" applyAlignment="1">
      <alignment horizontal="justify" wrapText="1"/>
    </xf>
    <xf numFmtId="0" fontId="1" fillId="0" borderId="0" xfId="0" applyFont="1" applyFill="1" applyBorder="1" applyAlignment="1">
      <alignment horizontal="center"/>
    </xf>
    <xf numFmtId="0" fontId="1" fillId="0" borderId="0" xfId="0" applyFont="1" applyFill="1" applyAlignment="1">
      <alignment horizontal="right"/>
    </xf>
    <xf numFmtId="0" fontId="0" fillId="0" borderId="0" xfId="0" applyFont="1" applyFill="1" applyAlignment="1">
      <alignment wrapText="1"/>
    </xf>
    <xf numFmtId="0" fontId="0" fillId="0" borderId="0" xfId="0" applyFont="1" applyFill="1" applyAlignment="1">
      <alignment horizontal="justify" vertical="justify" wrapText="1"/>
    </xf>
    <xf numFmtId="0" fontId="1" fillId="0" borderId="0" xfId="0" applyFont="1" applyFill="1" applyAlignment="1">
      <alignment horizontal="left" wrapText="1"/>
    </xf>
    <xf numFmtId="0" fontId="1" fillId="0" borderId="0" xfId="0" applyFont="1" applyFill="1" applyAlignment="1">
      <alignment horizontal="center"/>
    </xf>
    <xf numFmtId="14" fontId="0" fillId="0" borderId="0" xfId="0" applyNumberFormat="1" applyFont="1" applyFill="1" applyBorder="1" applyAlignment="1">
      <alignment horizontal="left"/>
    </xf>
    <xf numFmtId="0" fontId="13" fillId="0" borderId="0" xfId="0" applyFont="1" applyFill="1" applyAlignment="1">
      <alignment horizontal="justify" vertical="justify" wrapText="1"/>
    </xf>
    <xf numFmtId="0" fontId="1" fillId="0" borderId="0" xfId="0" applyFont="1" applyFill="1" applyAlignment="1">
      <alignment horizontal="right" wrapText="1"/>
    </xf>
    <xf numFmtId="0" fontId="1" fillId="0" borderId="0" xfId="0" applyFont="1" applyFill="1" applyBorder="1" applyAlignment="1">
      <alignment horizontal="right" wrapText="1"/>
    </xf>
    <xf numFmtId="0" fontId="0" fillId="0" borderId="0" xfId="0" applyAlignment="1">
      <alignment horizontal="right" wrapText="1"/>
    </xf>
  </cellXfs>
  <cellStyles count="11">
    <cellStyle name="Normal" xfId="0"/>
    <cellStyle name="Comma" xfId="15"/>
    <cellStyle name="Comma [0]" xfId="16"/>
    <cellStyle name="Comma_Sheet1" xfId="17"/>
    <cellStyle name="Currency" xfId="18"/>
    <cellStyle name="Currency [0]" xfId="19"/>
    <cellStyle name="Followed Hyperlink" xfId="20"/>
    <cellStyle name="Hyperlink" xfId="21"/>
    <cellStyle name="Normal_BS, P&amp;L - Dec 99" xfId="22"/>
    <cellStyle name="Normal_Cashflow - Dec 99"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I22"/>
  <sheetViews>
    <sheetView workbookViewId="0" topLeftCell="A4">
      <selection activeCell="B18" sqref="B18"/>
    </sheetView>
  </sheetViews>
  <sheetFormatPr defaultColWidth="9.140625" defaultRowHeight="12.75"/>
  <cols>
    <col min="1" max="5" width="9.140625" style="15" customWidth="1"/>
    <col min="6" max="6" width="12.00390625" style="15" bestFit="1" customWidth="1"/>
    <col min="7" max="16384" width="9.140625" style="15" customWidth="1"/>
  </cols>
  <sheetData>
    <row r="11" spans="1:9" ht="20.25">
      <c r="A11" s="213" t="s">
        <v>213</v>
      </c>
      <c r="B11" s="213"/>
      <c r="C11" s="213"/>
      <c r="D11" s="213"/>
      <c r="E11" s="213"/>
      <c r="F11" s="213"/>
      <c r="G11" s="213"/>
      <c r="H11" s="213"/>
      <c r="I11" s="213"/>
    </row>
    <row r="12" spans="1:9" ht="12.75">
      <c r="A12" s="214" t="s">
        <v>214</v>
      </c>
      <c r="B12" s="214"/>
      <c r="C12" s="214"/>
      <c r="D12" s="214"/>
      <c r="E12" s="214"/>
      <c r="F12" s="214"/>
      <c r="G12" s="214"/>
      <c r="H12" s="214"/>
      <c r="I12" s="214"/>
    </row>
    <row r="13" spans="1:9" ht="12.75">
      <c r="A13" s="215" t="s">
        <v>215</v>
      </c>
      <c r="B13" s="215"/>
      <c r="C13" s="215"/>
      <c r="D13" s="215"/>
      <c r="E13" s="215"/>
      <c r="F13" s="215"/>
      <c r="G13" s="215"/>
      <c r="H13" s="215"/>
      <c r="I13" s="215"/>
    </row>
    <row r="14" ht="12.75">
      <c r="F14" s="11"/>
    </row>
    <row r="16" ht="12.75">
      <c r="F16" s="29"/>
    </row>
    <row r="21" spans="1:9" ht="15.75">
      <c r="A21" s="212" t="s">
        <v>216</v>
      </c>
      <c r="B21" s="212"/>
      <c r="C21" s="212"/>
      <c r="D21" s="212"/>
      <c r="E21" s="212"/>
      <c r="F21" s="212"/>
      <c r="G21" s="212"/>
      <c r="H21" s="212"/>
      <c r="I21" s="212"/>
    </row>
    <row r="22" spans="1:9" ht="18.75">
      <c r="A22" s="211" t="s">
        <v>217</v>
      </c>
      <c r="B22" s="212"/>
      <c r="C22" s="212"/>
      <c r="D22" s="212"/>
      <c r="E22" s="212"/>
      <c r="F22" s="212"/>
      <c r="G22" s="212"/>
      <c r="H22" s="212"/>
      <c r="I22" s="212"/>
    </row>
  </sheetData>
  <mergeCells count="5">
    <mergeCell ref="A22:I22"/>
    <mergeCell ref="A11:I11"/>
    <mergeCell ref="A12:I12"/>
    <mergeCell ref="A13:I13"/>
    <mergeCell ref="A21:I2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7"/>
  <sheetViews>
    <sheetView view="pageBreakPreview" zoomScale="75" zoomScaleSheetLayoutView="75" workbookViewId="0" topLeftCell="A1">
      <selection activeCell="D31" sqref="D31"/>
    </sheetView>
  </sheetViews>
  <sheetFormatPr defaultColWidth="9.140625" defaultRowHeight="12.75"/>
  <cols>
    <col min="1" max="1" width="32.8515625" style="15" customWidth="1"/>
    <col min="2" max="3" width="2.57421875" style="15" customWidth="1"/>
    <col min="4" max="4" width="15.7109375" style="64" customWidth="1"/>
    <col min="5" max="5" width="0.85546875" style="15" customWidth="1"/>
    <col min="6" max="6" width="15.7109375" style="65" customWidth="1"/>
    <col min="7" max="7" width="11.140625" style="65" bestFit="1" customWidth="1"/>
    <col min="8" max="8" width="0.85546875" style="15" customWidth="1"/>
    <col min="9" max="9" width="2.7109375" style="15" customWidth="1"/>
    <col min="10" max="10" width="3.57421875" style="15" customWidth="1"/>
    <col min="11" max="11" width="15.7109375" style="37" customWidth="1"/>
    <col min="12" max="12" width="0.9921875" style="15" customWidth="1"/>
    <col min="13" max="13" width="15.7109375" style="11" customWidth="1"/>
    <col min="14" max="14" width="11.140625" style="15" bestFit="1" customWidth="1"/>
    <col min="15" max="15" width="10.421875" style="15" customWidth="1"/>
    <col min="16" max="16384" width="9.140625" style="15" customWidth="1"/>
  </cols>
  <sheetData>
    <row r="1" spans="1:7" ht="12.75">
      <c r="A1" s="217" t="s">
        <v>17</v>
      </c>
      <c r="B1" s="217"/>
      <c r="C1" s="217"/>
      <c r="D1" s="217"/>
      <c r="E1" s="217"/>
      <c r="F1" s="217"/>
      <c r="G1" s="23"/>
    </row>
    <row r="2" spans="1:15" ht="14.25">
      <c r="A2" s="11" t="s">
        <v>218</v>
      </c>
      <c r="B2"/>
      <c r="C2"/>
      <c r="D2"/>
      <c r="E2"/>
      <c r="F2" s="15"/>
      <c r="G2" s="15"/>
      <c r="K2" s="15"/>
      <c r="M2" s="15"/>
      <c r="O2" s="65"/>
    </row>
    <row r="3" spans="1:15" ht="12.75">
      <c r="A3" s="11" t="s">
        <v>196</v>
      </c>
      <c r="B3"/>
      <c r="C3"/>
      <c r="D3"/>
      <c r="E3"/>
      <c r="F3" s="15"/>
      <c r="G3" s="15"/>
      <c r="K3" s="15"/>
      <c r="M3" s="15"/>
      <c r="O3" s="65"/>
    </row>
    <row r="4" spans="1:15" ht="12.75">
      <c r="A4" s="2" t="s">
        <v>116</v>
      </c>
      <c r="B4"/>
      <c r="C4"/>
      <c r="D4"/>
      <c r="E4"/>
      <c r="F4" s="15"/>
      <c r="G4" s="15"/>
      <c r="K4" s="15"/>
      <c r="M4" s="15"/>
      <c r="O4" s="65"/>
    </row>
    <row r="5" spans="1:15" ht="12.75">
      <c r="A5"/>
      <c r="B5"/>
      <c r="C5"/>
      <c r="D5" s="218"/>
      <c r="E5" s="218"/>
      <c r="F5" s="218"/>
      <c r="G5" s="15"/>
      <c r="K5" s="114"/>
      <c r="M5" s="3"/>
      <c r="O5" s="65"/>
    </row>
    <row r="6" spans="1:14" ht="12.75" customHeight="1">
      <c r="A6"/>
      <c r="B6" s="219" t="s">
        <v>246</v>
      </c>
      <c r="C6" s="219"/>
      <c r="D6" s="220"/>
      <c r="E6" s="220"/>
      <c r="F6" s="220"/>
      <c r="G6" s="30" t="s">
        <v>136</v>
      </c>
      <c r="H6" s="51"/>
      <c r="I6" s="221" t="s">
        <v>245</v>
      </c>
      <c r="J6" s="222"/>
      <c r="K6" s="222"/>
      <c r="L6" s="222"/>
      <c r="M6" s="222"/>
      <c r="N6" s="30" t="s">
        <v>136</v>
      </c>
    </row>
    <row r="7" spans="1:14" ht="12.75">
      <c r="A7"/>
      <c r="B7"/>
      <c r="C7"/>
      <c r="D7" s="109" t="s">
        <v>200</v>
      </c>
      <c r="E7" s="30"/>
      <c r="F7" s="109" t="s">
        <v>201</v>
      </c>
      <c r="G7" s="109" t="s">
        <v>103</v>
      </c>
      <c r="H7" s="51"/>
      <c r="I7" s="51"/>
      <c r="J7" s="51"/>
      <c r="K7" s="109" t="s">
        <v>200</v>
      </c>
      <c r="L7" s="30"/>
      <c r="M7" s="109" t="s">
        <v>201</v>
      </c>
      <c r="N7" s="109" t="s">
        <v>103</v>
      </c>
    </row>
    <row r="8" spans="1:14" ht="12.75">
      <c r="A8"/>
      <c r="B8"/>
      <c r="C8"/>
      <c r="D8" s="116" t="s">
        <v>18</v>
      </c>
      <c r="E8" s="31"/>
      <c r="F8" s="116" t="s">
        <v>18</v>
      </c>
      <c r="G8" s="90"/>
      <c r="H8" s="31"/>
      <c r="I8" s="31"/>
      <c r="J8" s="31"/>
      <c r="K8" s="116" t="s">
        <v>18</v>
      </c>
      <c r="L8" s="31"/>
      <c r="M8" s="116" t="s">
        <v>18</v>
      </c>
      <c r="N8" s="90"/>
    </row>
    <row r="9" spans="1:15" ht="12.75">
      <c r="A9"/>
      <c r="B9"/>
      <c r="C9"/>
      <c r="D9"/>
      <c r="E9"/>
      <c r="F9" s="15"/>
      <c r="G9"/>
      <c r="K9" s="15"/>
      <c r="M9" s="15"/>
      <c r="O9" s="65"/>
    </row>
    <row r="10" spans="1:14" ht="12.75">
      <c r="A10" s="11" t="s">
        <v>19</v>
      </c>
      <c r="D10" s="41">
        <v>2541</v>
      </c>
      <c r="E10" s="66"/>
      <c r="F10" s="86">
        <v>1431</v>
      </c>
      <c r="G10" s="81">
        <f>(D10-F10)/F10*100</f>
        <v>77.56813417190776</v>
      </c>
      <c r="H10" s="66"/>
      <c r="I10" s="66"/>
      <c r="J10" s="66"/>
      <c r="K10" s="41">
        <v>4930</v>
      </c>
      <c r="L10" s="66"/>
      <c r="M10" s="86">
        <v>2842</v>
      </c>
      <c r="N10" s="81">
        <f>(K10-M10)/M10*100</f>
        <v>73.46938775510205</v>
      </c>
    </row>
    <row r="11" spans="4:14" ht="12.75">
      <c r="D11" s="41"/>
      <c r="E11" s="66"/>
      <c r="F11" s="86"/>
      <c r="G11" s="82"/>
      <c r="H11" s="66"/>
      <c r="I11" s="66"/>
      <c r="J11" s="66"/>
      <c r="K11" s="41"/>
      <c r="L11" s="66"/>
      <c r="M11" s="86"/>
      <c r="N11" s="81"/>
    </row>
    <row r="12" spans="1:14" ht="12.75">
      <c r="A12" s="11" t="s">
        <v>20</v>
      </c>
      <c r="D12" s="41">
        <v>107</v>
      </c>
      <c r="E12" s="66"/>
      <c r="F12" s="86">
        <v>47</v>
      </c>
      <c r="G12" s="81">
        <f>(D12-F12)/F12*100</f>
        <v>127.65957446808511</v>
      </c>
      <c r="H12" s="66"/>
      <c r="I12" s="66"/>
      <c r="J12" s="66"/>
      <c r="K12" s="41">
        <v>145</v>
      </c>
      <c r="L12" s="66"/>
      <c r="M12" s="86">
        <v>98</v>
      </c>
      <c r="N12" s="81">
        <f>(K12-M12)/M12*100</f>
        <v>47.95918367346938</v>
      </c>
    </row>
    <row r="13" spans="4:14" ht="12.75">
      <c r="D13" s="41"/>
      <c r="E13" s="66"/>
      <c r="F13" s="86"/>
      <c r="G13" s="82"/>
      <c r="H13" s="66"/>
      <c r="I13" s="66"/>
      <c r="J13" s="66"/>
      <c r="K13" s="41"/>
      <c r="L13" s="66"/>
      <c r="M13" s="86"/>
      <c r="N13" s="81"/>
    </row>
    <row r="14" spans="1:14" ht="12.75">
      <c r="A14" s="11" t="s">
        <v>21</v>
      </c>
      <c r="D14" s="41">
        <v>-1409</v>
      </c>
      <c r="E14" s="66"/>
      <c r="F14" s="86">
        <v>-899</v>
      </c>
      <c r="G14" s="81">
        <f>(D14-F14)/F14*100</f>
        <v>56.729699666295886</v>
      </c>
      <c r="H14" s="66"/>
      <c r="I14" s="66"/>
      <c r="J14" s="66"/>
      <c r="K14" s="41">
        <v>-2725</v>
      </c>
      <c r="L14" s="66"/>
      <c r="M14" s="86">
        <v>-1857</v>
      </c>
      <c r="N14" s="81">
        <f>(K14-M14)/M14*100</f>
        <v>46.742057081313945</v>
      </c>
    </row>
    <row r="15" spans="4:14" ht="12.75">
      <c r="D15" s="52"/>
      <c r="E15" s="66"/>
      <c r="F15" s="87"/>
      <c r="G15" s="83"/>
      <c r="H15" s="66"/>
      <c r="I15" s="66"/>
      <c r="J15" s="66"/>
      <c r="K15" s="52"/>
      <c r="L15" s="66"/>
      <c r="M15" s="87"/>
      <c r="N15" s="81"/>
    </row>
    <row r="16" spans="1:15" ht="12.75">
      <c r="A16" s="11" t="s">
        <v>22</v>
      </c>
      <c r="D16" s="41">
        <f>SUM(D10:D14)</f>
        <v>1239</v>
      </c>
      <c r="E16" s="66"/>
      <c r="F16" s="86">
        <f>SUM(F10:F14)</f>
        <v>579</v>
      </c>
      <c r="G16" s="81">
        <f>(D16-F16)/F16*100</f>
        <v>113.98963730569949</v>
      </c>
      <c r="H16" s="66"/>
      <c r="I16" s="66"/>
      <c r="J16" s="66"/>
      <c r="K16" s="41">
        <f>SUM(K10:K14)</f>
        <v>2350</v>
      </c>
      <c r="L16" s="66"/>
      <c r="M16" s="86">
        <f>SUM(M10:M14)</f>
        <v>1083</v>
      </c>
      <c r="N16" s="81">
        <f>(K16-M16)/M16*100</f>
        <v>116.98984302862418</v>
      </c>
      <c r="O16" s="68"/>
    </row>
    <row r="17" spans="4:14" ht="12.75">
      <c r="D17" s="41"/>
      <c r="E17" s="66"/>
      <c r="F17" s="86"/>
      <c r="G17" s="83"/>
      <c r="H17" s="66"/>
      <c r="I17" s="66"/>
      <c r="J17" s="66"/>
      <c r="K17" s="41"/>
      <c r="L17" s="66"/>
      <c r="M17" s="86"/>
      <c r="N17" s="81"/>
    </row>
    <row r="18" spans="1:15" ht="12.75">
      <c r="A18" s="11" t="s">
        <v>23</v>
      </c>
      <c r="D18" s="41">
        <v>0</v>
      </c>
      <c r="E18" s="66"/>
      <c r="F18" s="112">
        <v>0</v>
      </c>
      <c r="G18" s="197" t="s">
        <v>99</v>
      </c>
      <c r="H18" s="66"/>
      <c r="I18" s="66"/>
      <c r="J18" s="66"/>
      <c r="K18" s="41">
        <v>0</v>
      </c>
      <c r="L18" s="66"/>
      <c r="M18" s="112">
        <v>-3</v>
      </c>
      <c r="N18" s="81">
        <f>(K18-M18)/M18*100</f>
        <v>-100</v>
      </c>
      <c r="O18" s="39"/>
    </row>
    <row r="19" spans="4:14" ht="12.75">
      <c r="D19" s="52"/>
      <c r="E19" s="66"/>
      <c r="F19" s="87"/>
      <c r="G19" s="83"/>
      <c r="H19" s="66"/>
      <c r="I19" s="66"/>
      <c r="J19" s="66"/>
      <c r="K19" s="52"/>
      <c r="L19" s="66"/>
      <c r="M19" s="87"/>
      <c r="N19" s="83"/>
    </row>
    <row r="20" spans="1:14" ht="12.75">
      <c r="A20" s="11" t="s">
        <v>24</v>
      </c>
      <c r="D20" s="41">
        <f>SUM(D16:D18)</f>
        <v>1239</v>
      </c>
      <c r="E20" s="66"/>
      <c r="F20" s="86">
        <f>SUM(F16:F18)</f>
        <v>579</v>
      </c>
      <c r="G20" s="81">
        <f>(D20-F20)/F20*100</f>
        <v>113.98963730569949</v>
      </c>
      <c r="H20" s="66"/>
      <c r="I20" s="66"/>
      <c r="J20" s="66"/>
      <c r="K20" s="41">
        <f>SUM(K16:K18)</f>
        <v>2350</v>
      </c>
      <c r="L20" s="66"/>
      <c r="M20" s="86">
        <f>SUM(M16:M18)</f>
        <v>1080</v>
      </c>
      <c r="N20" s="81">
        <f>(K20-M20)/M20*100</f>
        <v>117.59259259259258</v>
      </c>
    </row>
    <row r="21" spans="4:14" ht="12.75">
      <c r="D21" s="41"/>
      <c r="E21" s="66"/>
      <c r="F21" s="86"/>
      <c r="G21" s="83"/>
      <c r="H21" s="66"/>
      <c r="I21" s="66"/>
      <c r="J21" s="66"/>
      <c r="K21" s="41"/>
      <c r="L21" s="66"/>
      <c r="M21" s="86"/>
      <c r="N21" s="83"/>
    </row>
    <row r="22" spans="1:14" ht="12.75">
      <c r="A22" s="11" t="s">
        <v>25</v>
      </c>
      <c r="D22" s="41">
        <v>-9</v>
      </c>
      <c r="E22" s="66"/>
      <c r="F22" s="86">
        <v>-26</v>
      </c>
      <c r="G22" s="81">
        <f>(D22-F22)/F22*100</f>
        <v>-65.38461538461539</v>
      </c>
      <c r="H22" s="66"/>
      <c r="I22" s="66"/>
      <c r="J22" s="66"/>
      <c r="K22" s="41">
        <v>-17</v>
      </c>
      <c r="L22" s="66"/>
      <c r="M22" s="86">
        <v>-36</v>
      </c>
      <c r="N22" s="81">
        <f>(K22-M22)/M22*100</f>
        <v>-52.77777777777778</v>
      </c>
    </row>
    <row r="23" spans="4:14" ht="12.75">
      <c r="D23" s="52"/>
      <c r="E23" s="66"/>
      <c r="F23" s="87"/>
      <c r="G23" s="83"/>
      <c r="H23" s="66"/>
      <c r="I23" s="66"/>
      <c r="J23" s="66"/>
      <c r="K23" s="52"/>
      <c r="L23" s="66"/>
      <c r="M23" s="87"/>
      <c r="N23" s="81"/>
    </row>
    <row r="24" spans="1:14" ht="12.75">
      <c r="A24" s="11" t="s">
        <v>26</v>
      </c>
      <c r="D24" s="41">
        <f>SUM(D20:D22)</f>
        <v>1230</v>
      </c>
      <c r="E24" s="66"/>
      <c r="F24" s="86">
        <f>SUM(F20:F22)</f>
        <v>553</v>
      </c>
      <c r="G24" s="81">
        <f>(D24-F24)/F24*100</f>
        <v>122.42314647377938</v>
      </c>
      <c r="H24" s="66"/>
      <c r="I24" s="66"/>
      <c r="J24" s="66"/>
      <c r="K24" s="41">
        <f>SUM(K20:K22)</f>
        <v>2333</v>
      </c>
      <c r="L24" s="66"/>
      <c r="M24" s="86">
        <f>SUM(M20:M22)</f>
        <v>1044</v>
      </c>
      <c r="N24" s="81">
        <f>(K24-M24)/M24*100</f>
        <v>123.46743295019158</v>
      </c>
    </row>
    <row r="25" spans="1:14" ht="12.75">
      <c r="A25" s="11"/>
      <c r="D25" s="41"/>
      <c r="E25" s="66"/>
      <c r="F25" s="86"/>
      <c r="G25" s="83"/>
      <c r="H25" s="66"/>
      <c r="I25" s="66"/>
      <c r="J25" s="66"/>
      <c r="K25" s="41"/>
      <c r="L25" s="66"/>
      <c r="M25" s="86"/>
      <c r="N25" s="81"/>
    </row>
    <row r="26" spans="1:14" ht="13.5" thickBot="1">
      <c r="A26" s="91" t="s">
        <v>122</v>
      </c>
      <c r="B26" s="29"/>
      <c r="C26" s="29"/>
      <c r="D26" s="92">
        <f>D24</f>
        <v>1230</v>
      </c>
      <c r="E26" s="93"/>
      <c r="F26" s="92">
        <f>F24</f>
        <v>553</v>
      </c>
      <c r="G26" s="81">
        <f>(D26-F26)/F26*100</f>
        <v>122.42314647377938</v>
      </c>
      <c r="H26" s="93"/>
      <c r="I26" s="93"/>
      <c r="J26" s="93"/>
      <c r="K26" s="92">
        <f>K24</f>
        <v>2333</v>
      </c>
      <c r="L26" s="93"/>
      <c r="M26" s="92">
        <f>M24</f>
        <v>1044</v>
      </c>
      <c r="N26" s="81">
        <f>(K26-M26)/M26*100</f>
        <v>123.46743295019158</v>
      </c>
    </row>
    <row r="27" spans="1:14" ht="13.5" thickTop="1">
      <c r="A27" s="91"/>
      <c r="B27" s="29"/>
      <c r="C27" s="29"/>
      <c r="D27" s="94"/>
      <c r="E27" s="93"/>
      <c r="F27" s="94"/>
      <c r="G27" s="81"/>
      <c r="H27" s="93"/>
      <c r="I27" s="93"/>
      <c r="J27" s="93"/>
      <c r="K27" s="94"/>
      <c r="L27" s="93"/>
      <c r="M27" s="94"/>
      <c r="N27" s="81"/>
    </row>
    <row r="28" spans="1:14" ht="12.75">
      <c r="A28" s="91" t="s">
        <v>123</v>
      </c>
      <c r="B28" s="29"/>
      <c r="C28" s="29"/>
      <c r="D28" s="94"/>
      <c r="E28" s="93"/>
      <c r="F28" s="94"/>
      <c r="G28" s="81"/>
      <c r="H28" s="93"/>
      <c r="I28" s="93"/>
      <c r="J28" s="93"/>
      <c r="K28" s="94"/>
      <c r="L28" s="93"/>
      <c r="M28" s="94"/>
      <c r="N28" s="81"/>
    </row>
    <row r="29" spans="1:15" ht="12.75">
      <c r="A29" s="62" t="s">
        <v>124</v>
      </c>
      <c r="B29" s="29"/>
      <c r="C29" s="29"/>
      <c r="D29" s="94">
        <f>D26</f>
        <v>1230</v>
      </c>
      <c r="E29" s="93"/>
      <c r="F29" s="94">
        <f>F26</f>
        <v>553</v>
      </c>
      <c r="G29" s="81">
        <f>(D29-F29)/F29*100</f>
        <v>122.42314647377938</v>
      </c>
      <c r="H29" s="93"/>
      <c r="I29" s="93"/>
      <c r="J29" s="93"/>
      <c r="K29" s="94">
        <f>K26</f>
        <v>2333</v>
      </c>
      <c r="L29" s="93"/>
      <c r="M29" s="94">
        <f>M26</f>
        <v>1044</v>
      </c>
      <c r="N29" s="81">
        <f>(K29-M29)/M29*100</f>
        <v>123.46743295019158</v>
      </c>
      <c r="O29" s="39"/>
    </row>
    <row r="30" spans="1:14" ht="12.75">
      <c r="A30" s="29" t="s">
        <v>125</v>
      </c>
      <c r="B30" s="29"/>
      <c r="C30" s="29"/>
      <c r="D30" s="95">
        <v>0</v>
      </c>
      <c r="E30" s="93"/>
      <c r="F30" s="95">
        <v>0</v>
      </c>
      <c r="G30" s="96">
        <v>0</v>
      </c>
      <c r="H30" s="93"/>
      <c r="I30" s="93"/>
      <c r="J30" s="93"/>
      <c r="K30" s="95">
        <v>0</v>
      </c>
      <c r="L30" s="93"/>
      <c r="M30" s="95">
        <v>0</v>
      </c>
      <c r="N30" s="97">
        <v>0</v>
      </c>
    </row>
    <row r="31" spans="1:14" ht="13.5" thickBot="1">
      <c r="A31" s="29"/>
      <c r="B31" s="29"/>
      <c r="C31" s="29"/>
      <c r="D31" s="92">
        <f>SUM(D29:D30)</f>
        <v>1230</v>
      </c>
      <c r="E31" s="93"/>
      <c r="F31" s="92">
        <f>SUM(F29:F30)</f>
        <v>553</v>
      </c>
      <c r="G31" s="81">
        <f>(D31-F31)/F31*100</f>
        <v>122.42314647377938</v>
      </c>
      <c r="H31" s="93"/>
      <c r="I31" s="93"/>
      <c r="J31" s="93"/>
      <c r="K31" s="92">
        <f>SUM(K29:K30)</f>
        <v>2333</v>
      </c>
      <c r="L31" s="93"/>
      <c r="M31" s="92">
        <f>SUM(M29:M30)</f>
        <v>1044</v>
      </c>
      <c r="N31" s="81">
        <f>(K31-M31)/M31*100</f>
        <v>123.46743295019158</v>
      </c>
    </row>
    <row r="32" spans="4:14" ht="13.5" thickTop="1">
      <c r="D32" s="41"/>
      <c r="E32" s="66"/>
      <c r="F32" s="86"/>
      <c r="G32" s="37"/>
      <c r="H32" s="66"/>
      <c r="I32" s="66"/>
      <c r="J32" s="66"/>
      <c r="K32" s="41"/>
      <c r="L32" s="66"/>
      <c r="M32" s="86"/>
      <c r="N32" s="63"/>
    </row>
    <row r="33" spans="1:14" ht="12.75">
      <c r="A33" s="11" t="s">
        <v>104</v>
      </c>
      <c r="D33" s="41"/>
      <c r="E33" s="66"/>
      <c r="F33" s="86"/>
      <c r="G33" s="37"/>
      <c r="H33" s="66"/>
      <c r="I33" s="66"/>
      <c r="J33" s="66"/>
      <c r="K33" s="41"/>
      <c r="L33" s="66"/>
      <c r="M33" s="86"/>
      <c r="N33" s="63"/>
    </row>
    <row r="34" spans="1:14" ht="12.75">
      <c r="A34" s="15" t="s">
        <v>27</v>
      </c>
      <c r="D34" s="49">
        <v>1.54</v>
      </c>
      <c r="E34" s="66"/>
      <c r="F34" s="49">
        <v>0.69</v>
      </c>
      <c r="G34" s="81">
        <f>(D34-F34)/F34*100</f>
        <v>123.18840579710147</v>
      </c>
      <c r="H34" s="66"/>
      <c r="I34" s="66"/>
      <c r="J34" s="66"/>
      <c r="K34" s="49">
        <v>2.92</v>
      </c>
      <c r="L34" s="66"/>
      <c r="M34" s="49">
        <v>1.31</v>
      </c>
      <c r="N34" s="81">
        <f>(K34-M34)/M34*100</f>
        <v>122.90076335877862</v>
      </c>
    </row>
    <row r="35" spans="1:14" ht="12.75">
      <c r="A35" s="15" t="s">
        <v>28</v>
      </c>
      <c r="D35" s="49">
        <v>1.44</v>
      </c>
      <c r="E35" s="66"/>
      <c r="F35" s="49">
        <v>0.69</v>
      </c>
      <c r="G35" s="81">
        <f>(D35-F35)/F35*100</f>
        <v>108.69565217391306</v>
      </c>
      <c r="H35" s="66"/>
      <c r="I35" s="66"/>
      <c r="J35" s="66"/>
      <c r="K35" s="49">
        <v>2.76</v>
      </c>
      <c r="L35" s="66"/>
      <c r="M35" s="49">
        <v>1.3</v>
      </c>
      <c r="N35" s="81">
        <f>(K35-M35)/M35*100</f>
        <v>112.30769230769229</v>
      </c>
    </row>
    <row r="37" spans="1:15" ht="27.75" customHeight="1">
      <c r="A37" s="216" t="s">
        <v>219</v>
      </c>
      <c r="B37" s="216"/>
      <c r="C37" s="216"/>
      <c r="D37" s="216"/>
      <c r="E37" s="216"/>
      <c r="F37" s="216"/>
      <c r="G37" s="216"/>
      <c r="H37" s="216"/>
      <c r="I37" s="216"/>
      <c r="J37" s="216"/>
      <c r="K37" s="216"/>
      <c r="L37" s="216"/>
      <c r="M37" s="216"/>
      <c r="N37" s="216"/>
      <c r="O37" s="79"/>
    </row>
  </sheetData>
  <mergeCells count="5">
    <mergeCell ref="A37:N37"/>
    <mergeCell ref="A1:F1"/>
    <mergeCell ref="D5:F5"/>
    <mergeCell ref="B6:F6"/>
    <mergeCell ref="I6:M6"/>
  </mergeCells>
  <printOptions horizontalCentered="1"/>
  <pageMargins left="0.5" right="0.49" top="0.79" bottom="0.81" header="0.5" footer="0.5"/>
  <pageSetup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1:J403"/>
  <sheetViews>
    <sheetView view="pageBreakPreview" zoomScaleSheetLayoutView="100" workbookViewId="0" topLeftCell="A1">
      <selection activeCell="C51" sqref="C51"/>
    </sheetView>
  </sheetViews>
  <sheetFormatPr defaultColWidth="9.140625" defaultRowHeight="12.75"/>
  <cols>
    <col min="1" max="1" width="4.140625" style="0" customWidth="1"/>
    <col min="2" max="2" width="34.7109375" style="0" customWidth="1"/>
    <col min="4" max="4" width="12.8515625" style="7" customWidth="1"/>
    <col min="5" max="5" width="1.7109375" style="0" customWidth="1"/>
    <col min="6" max="6" width="13.28125" style="6" customWidth="1"/>
    <col min="7" max="7" width="2.00390625" style="0" customWidth="1"/>
  </cols>
  <sheetData>
    <row r="1" spans="1:10" ht="12.75">
      <c r="A1" s="1" t="s">
        <v>17</v>
      </c>
      <c r="B1" s="9"/>
      <c r="C1" s="9"/>
      <c r="D1" s="113"/>
      <c r="E1" s="9"/>
      <c r="F1" s="3"/>
      <c r="G1" s="9"/>
      <c r="H1" s="9"/>
      <c r="I1" s="9"/>
      <c r="J1" s="9"/>
    </row>
    <row r="2" ht="14.25">
      <c r="A2" s="38" t="s">
        <v>218</v>
      </c>
    </row>
    <row r="3" spans="1:6" s="15" customFormat="1" ht="12.75">
      <c r="A3" s="11" t="s">
        <v>197</v>
      </c>
      <c r="D3" s="37"/>
      <c r="F3" s="65"/>
    </row>
    <row r="4" ht="12.75">
      <c r="A4" s="1"/>
    </row>
    <row r="5" spans="1:6" ht="12.75">
      <c r="A5" s="1"/>
      <c r="D5" s="114" t="s">
        <v>59</v>
      </c>
      <c r="E5" s="10"/>
      <c r="F5" s="114" t="s">
        <v>60</v>
      </c>
    </row>
    <row r="6" spans="4:6" ht="12.75">
      <c r="D6" s="115" t="s">
        <v>120</v>
      </c>
      <c r="F6" s="115" t="s">
        <v>120</v>
      </c>
    </row>
    <row r="7" spans="4:6" ht="12.75">
      <c r="D7" s="109" t="s">
        <v>200</v>
      </c>
      <c r="E7" s="30"/>
      <c r="F7" s="114" t="s">
        <v>185</v>
      </c>
    </row>
    <row r="8" spans="4:6" ht="12.75">
      <c r="D8" s="116" t="s">
        <v>18</v>
      </c>
      <c r="E8" s="6"/>
      <c r="F8" s="116" t="s">
        <v>18</v>
      </c>
    </row>
    <row r="9" spans="4:6" ht="12.75">
      <c r="D9" s="75"/>
      <c r="F9" s="75"/>
    </row>
    <row r="10" spans="1:6" ht="12.75">
      <c r="A10" s="1"/>
      <c r="B10" s="11" t="s">
        <v>108</v>
      </c>
      <c r="D10" s="7">
        <v>3603</v>
      </c>
      <c r="E10" s="7"/>
      <c r="F10" s="7">
        <v>1931</v>
      </c>
    </row>
    <row r="11" spans="1:6" ht="12.75">
      <c r="A11" s="1"/>
      <c r="B11" s="11" t="s">
        <v>121</v>
      </c>
      <c r="D11" s="7">
        <v>3407</v>
      </c>
      <c r="E11" s="7"/>
      <c r="F11" s="7">
        <v>3097</v>
      </c>
    </row>
    <row r="12" spans="1:6" ht="12.75">
      <c r="A12" s="1"/>
      <c r="B12" s="11" t="s">
        <v>109</v>
      </c>
      <c r="D12" s="7">
        <v>606</v>
      </c>
      <c r="E12" s="7"/>
      <c r="F12" s="7">
        <v>657</v>
      </c>
    </row>
    <row r="13" spans="1:6" ht="12.75">
      <c r="A13" s="1"/>
      <c r="B13" s="1"/>
      <c r="E13" s="7"/>
      <c r="F13" s="7"/>
    </row>
    <row r="14" spans="1:6" ht="12.75">
      <c r="A14" s="1"/>
      <c r="B14" s="1" t="s">
        <v>130</v>
      </c>
      <c r="E14" s="7"/>
      <c r="F14" s="7"/>
    </row>
    <row r="15" spans="1:6" ht="12.75">
      <c r="A15" s="1"/>
      <c r="B15" s="2" t="s">
        <v>131</v>
      </c>
      <c r="D15" s="102">
        <v>222</v>
      </c>
      <c r="E15" s="7"/>
      <c r="F15" s="102">
        <v>320</v>
      </c>
    </row>
    <row r="16" spans="2:6" ht="12.75">
      <c r="B16" s="103" t="s">
        <v>29</v>
      </c>
      <c r="D16" s="104">
        <v>3127</v>
      </c>
      <c r="E16" s="37"/>
      <c r="F16" s="104">
        <f>2443+161+165+14+7+49</f>
        <v>2839</v>
      </c>
    </row>
    <row r="17" spans="2:6" ht="12.75">
      <c r="B17" s="103" t="s">
        <v>186</v>
      </c>
      <c r="D17" s="104">
        <v>0</v>
      </c>
      <c r="E17" s="37"/>
      <c r="F17" s="104">
        <v>1000</v>
      </c>
    </row>
    <row r="18" spans="2:6" ht="12.75">
      <c r="B18" s="103" t="s">
        <v>30</v>
      </c>
      <c r="D18" s="105">
        <v>6682</v>
      </c>
      <c r="E18" s="7"/>
      <c r="F18" s="105">
        <v>6113</v>
      </c>
    </row>
    <row r="19" spans="4:6" ht="12.75">
      <c r="D19" s="106">
        <f>SUM(D15:D18)</f>
        <v>10031</v>
      </c>
      <c r="E19" s="7"/>
      <c r="F19" s="106">
        <f>SUM(F15:F18)</f>
        <v>10272</v>
      </c>
    </row>
    <row r="20" spans="5:6" ht="12.75">
      <c r="E20" s="7"/>
      <c r="F20" s="7"/>
    </row>
    <row r="21" spans="1:6" ht="12.75">
      <c r="A21" s="1"/>
      <c r="B21" s="1" t="s">
        <v>132</v>
      </c>
      <c r="E21" s="7"/>
      <c r="F21" s="7"/>
    </row>
    <row r="22" spans="5:6" ht="12.75">
      <c r="E22" s="7"/>
      <c r="F22" s="7"/>
    </row>
    <row r="23" spans="2:6" ht="12.75">
      <c r="B23" s="103" t="s">
        <v>31</v>
      </c>
      <c r="D23" s="107">
        <v>603</v>
      </c>
      <c r="E23" s="7"/>
      <c r="F23" s="107">
        <f>11+289+145+800</f>
        <v>1245</v>
      </c>
    </row>
    <row r="24" spans="2:6" ht="12.75">
      <c r="B24" s="117" t="s">
        <v>25</v>
      </c>
      <c r="D24" s="108">
        <v>0</v>
      </c>
      <c r="E24" s="7"/>
      <c r="F24" s="108">
        <v>0</v>
      </c>
    </row>
    <row r="25" spans="2:6" ht="12.75">
      <c r="B25" s="117" t="s">
        <v>137</v>
      </c>
      <c r="D25" s="108">
        <v>0</v>
      </c>
      <c r="E25" s="7"/>
      <c r="F25" s="108">
        <v>0</v>
      </c>
    </row>
    <row r="26" spans="4:6" ht="12.75">
      <c r="D26" s="98">
        <f>SUM(D23:D25)</f>
        <v>603</v>
      </c>
      <c r="E26" s="7"/>
      <c r="F26" s="98">
        <f>SUM(F23:F25)</f>
        <v>1245</v>
      </c>
    </row>
    <row r="27" spans="4:6" ht="12.75">
      <c r="D27" s="75"/>
      <c r="E27" s="7"/>
      <c r="F27" s="75"/>
    </row>
    <row r="28" spans="1:6" ht="12.75">
      <c r="A28" s="1"/>
      <c r="B28" s="1" t="s">
        <v>138</v>
      </c>
      <c r="D28" s="76">
        <f>D19-D26</f>
        <v>9428</v>
      </c>
      <c r="E28" s="7"/>
      <c r="F28" s="76">
        <f>F19-F26</f>
        <v>9027</v>
      </c>
    </row>
    <row r="29" spans="4:6" ht="12.75">
      <c r="D29" s="75"/>
      <c r="E29" s="7"/>
      <c r="F29" s="75"/>
    </row>
    <row r="30" spans="4:6" ht="13.5" thickBot="1">
      <c r="D30" s="118">
        <f>D10+D11+D12+D28</f>
        <v>17044</v>
      </c>
      <c r="E30" s="7"/>
      <c r="F30" s="118">
        <f>F10+F11+F12+F28</f>
        <v>14712</v>
      </c>
    </row>
    <row r="31" spans="4:6" ht="13.5" thickTop="1">
      <c r="D31" s="99"/>
      <c r="E31" s="7"/>
      <c r="F31" s="99"/>
    </row>
    <row r="32" spans="1:6" ht="12.75">
      <c r="A32" s="1"/>
      <c r="B32" s="1" t="s">
        <v>139</v>
      </c>
      <c r="D32" s="75"/>
      <c r="E32" s="7"/>
      <c r="F32" s="75"/>
    </row>
    <row r="33" spans="1:6" ht="12.75">
      <c r="A33" s="1"/>
      <c r="B33" s="119" t="s">
        <v>33</v>
      </c>
      <c r="D33" s="75">
        <v>8000</v>
      </c>
      <c r="E33" s="7"/>
      <c r="F33" s="75">
        <v>8000</v>
      </c>
    </row>
    <row r="34" spans="1:6" ht="12.75">
      <c r="A34" s="1"/>
      <c r="B34" s="119" t="s">
        <v>34</v>
      </c>
      <c r="D34" s="37">
        <f>'Change-Eq'!D20+'Change-Eq'!F20</f>
        <v>9044</v>
      </c>
      <c r="E34" s="37"/>
      <c r="F34" s="37">
        <v>6712</v>
      </c>
    </row>
    <row r="35" spans="2:6" ht="12.75">
      <c r="B35" s="103"/>
      <c r="D35" s="67"/>
      <c r="E35" s="37"/>
      <c r="F35" s="67"/>
    </row>
    <row r="36" spans="2:6" ht="12.75">
      <c r="B36" s="120" t="s">
        <v>140</v>
      </c>
      <c r="D36" s="75">
        <f>SUM(D33:D35)</f>
        <v>17044</v>
      </c>
      <c r="E36" s="37"/>
      <c r="F36" s="75">
        <f>SUM(F33:F35)</f>
        <v>14712</v>
      </c>
    </row>
    <row r="37" spans="4:6" ht="12.75">
      <c r="D37" s="75"/>
      <c r="E37" s="37"/>
      <c r="F37" s="75"/>
    </row>
    <row r="38" spans="1:6" ht="12.75">
      <c r="A38" s="1"/>
      <c r="B38" s="1" t="s">
        <v>141</v>
      </c>
      <c r="D38" s="75" t="s">
        <v>32</v>
      </c>
      <c r="E38" s="37"/>
      <c r="F38" s="75" t="s">
        <v>32</v>
      </c>
    </row>
    <row r="39" spans="1:6" ht="12.75">
      <c r="A39" s="1"/>
      <c r="B39" s="2" t="s">
        <v>142</v>
      </c>
      <c r="C39" s="2"/>
      <c r="D39" s="75">
        <v>0</v>
      </c>
      <c r="E39" s="37"/>
      <c r="F39" s="75">
        <v>0</v>
      </c>
    </row>
    <row r="40" spans="2:6" ht="13.5" thickBot="1">
      <c r="B40" s="2"/>
      <c r="C40" s="2"/>
      <c r="D40" s="118">
        <f>SUM(D36:D39)</f>
        <v>17044</v>
      </c>
      <c r="E40" s="37"/>
      <c r="F40" s="118">
        <f>SUM(F36:F39)</f>
        <v>14712</v>
      </c>
    </row>
    <row r="41" spans="4:6" ht="13.5" thickTop="1">
      <c r="D41" s="37"/>
      <c r="E41" s="37"/>
      <c r="F41" s="37"/>
    </row>
    <row r="42" spans="1:6" ht="12.75" customHeight="1">
      <c r="A42" s="1"/>
      <c r="B42" s="223" t="s">
        <v>143</v>
      </c>
      <c r="D42" s="84">
        <f>(+D36)/80000</f>
        <v>0.21305</v>
      </c>
      <c r="E42" s="13"/>
      <c r="F42" s="84">
        <f>(+F36)/80000</f>
        <v>0.1839</v>
      </c>
    </row>
    <row r="43" spans="1:6" ht="12.75">
      <c r="A43" s="1"/>
      <c r="B43" s="223"/>
      <c r="D43" s="13"/>
      <c r="E43" s="13"/>
      <c r="F43"/>
    </row>
    <row r="44" spans="2:6" ht="12.75">
      <c r="B44" s="223"/>
      <c r="E44" s="7"/>
      <c r="F44" s="8"/>
    </row>
    <row r="45" spans="1:6" ht="12.75">
      <c r="A45" s="1"/>
      <c r="E45" s="7"/>
      <c r="F45" s="8"/>
    </row>
    <row r="46" spans="2:8" ht="12.75">
      <c r="B46" s="224" t="s">
        <v>220</v>
      </c>
      <c r="C46" s="224"/>
      <c r="D46" s="224"/>
      <c r="E46" s="224"/>
      <c r="F46" s="224"/>
      <c r="G46" s="190"/>
      <c r="H46" s="190"/>
    </row>
    <row r="47" spans="1:8" ht="12.75">
      <c r="A47" s="190"/>
      <c r="B47" s="225"/>
      <c r="C47" s="225"/>
      <c r="D47" s="225"/>
      <c r="E47" s="225"/>
      <c r="F47" s="225"/>
      <c r="G47" s="190"/>
      <c r="H47" s="190"/>
    </row>
    <row r="48" spans="1:8" ht="12.75">
      <c r="A48" s="190"/>
      <c r="B48" s="225"/>
      <c r="C48" s="225"/>
      <c r="D48" s="225"/>
      <c r="E48" s="225"/>
      <c r="F48" s="225"/>
      <c r="G48" s="190"/>
      <c r="H48" s="190"/>
    </row>
    <row r="49" spans="5:6" ht="12.75">
      <c r="E49" s="7"/>
      <c r="F49" s="8"/>
    </row>
    <row r="50" spans="5:6" ht="12.75">
      <c r="E50" s="7"/>
      <c r="F50" s="8"/>
    </row>
    <row r="51" spans="5:6" ht="12.75">
      <c r="E51" s="7"/>
      <c r="F51" s="8"/>
    </row>
    <row r="52" spans="5:6" ht="12.75">
      <c r="E52" s="7"/>
      <c r="F52" s="8"/>
    </row>
    <row r="53" spans="5:6" ht="12.75">
      <c r="E53" s="7"/>
      <c r="F53" s="8"/>
    </row>
    <row r="54" spans="5:6" ht="12.75">
      <c r="E54" s="7"/>
      <c r="F54" s="8"/>
    </row>
    <row r="55" spans="5:6" ht="12.75">
      <c r="E55" s="7"/>
      <c r="F55" s="8"/>
    </row>
    <row r="56" spans="5:6" ht="12.75">
      <c r="E56" s="7"/>
      <c r="F56" s="8"/>
    </row>
    <row r="57" spans="5:6" ht="12.75">
      <c r="E57" s="7"/>
      <c r="F57" s="8"/>
    </row>
    <row r="58" spans="5:6" ht="12.75">
      <c r="E58" s="7"/>
      <c r="F58" s="8"/>
    </row>
    <row r="59" spans="5:6" ht="12.75">
      <c r="E59" s="7"/>
      <c r="F59" s="8"/>
    </row>
    <row r="60" spans="5:6" ht="12.75">
      <c r="E60" s="7"/>
      <c r="F60" s="8"/>
    </row>
    <row r="61" spans="5:6" ht="12.75">
      <c r="E61" s="7"/>
      <c r="F61" s="8"/>
    </row>
    <row r="62" spans="5:6" ht="12.75">
      <c r="E62" s="7"/>
      <c r="F62" s="8"/>
    </row>
    <row r="63" spans="5:6" ht="12.75">
      <c r="E63" s="7"/>
      <c r="F63" s="8"/>
    </row>
    <row r="64" spans="5:6" ht="12.75">
      <c r="E64" s="7"/>
      <c r="F64" s="8"/>
    </row>
    <row r="65" spans="5:6" ht="12.75">
      <c r="E65" s="7"/>
      <c r="F65" s="8"/>
    </row>
    <row r="66" spans="5:6" ht="12.75">
      <c r="E66" s="7"/>
      <c r="F66" s="8"/>
    </row>
    <row r="67" spans="5:6" ht="12.75">
      <c r="E67" s="7"/>
      <c r="F67" s="8"/>
    </row>
    <row r="68" spans="5:6" ht="12.75">
      <c r="E68" s="7"/>
      <c r="F68" s="8"/>
    </row>
    <row r="69" spans="5:6" ht="12.75">
      <c r="E69" s="7"/>
      <c r="F69" s="8"/>
    </row>
    <row r="70" spans="5:6" ht="12.75">
      <c r="E70" s="7"/>
      <c r="F70" s="8"/>
    </row>
    <row r="71" spans="5:6" ht="12.75">
      <c r="E71" s="7"/>
      <c r="F71" s="8"/>
    </row>
    <row r="72" spans="5:6" ht="12.75">
      <c r="E72" s="7"/>
      <c r="F72" s="8"/>
    </row>
    <row r="73" spans="5:6" ht="12.75">
      <c r="E73" s="7"/>
      <c r="F73" s="8"/>
    </row>
    <row r="74" spans="5:6" ht="12.75">
      <c r="E74" s="7"/>
      <c r="F74" s="8"/>
    </row>
    <row r="75" spans="5:6" ht="12.75">
      <c r="E75" s="7"/>
      <c r="F75" s="8"/>
    </row>
    <row r="76" spans="5:6" ht="12.75">
      <c r="E76" s="7"/>
      <c r="F76" s="8"/>
    </row>
    <row r="77" spans="5:6" ht="12.75">
      <c r="E77" s="7"/>
      <c r="F77" s="8"/>
    </row>
    <row r="78" spans="5:6" ht="12.75">
      <c r="E78" s="7"/>
      <c r="F78" s="8"/>
    </row>
    <row r="79" spans="5:6" ht="12.75">
      <c r="E79" s="7"/>
      <c r="F79" s="8"/>
    </row>
    <row r="80" spans="5:6" ht="12.75">
      <c r="E80" s="7"/>
      <c r="F80" s="8"/>
    </row>
    <row r="81" spans="5:6" ht="12.75">
      <c r="E81" s="7"/>
      <c r="F81" s="8"/>
    </row>
    <row r="82" spans="5:6" ht="12.75">
      <c r="E82" s="7"/>
      <c r="F82" s="8"/>
    </row>
    <row r="83" spans="5:6" ht="12.75">
      <c r="E83" s="7"/>
      <c r="F83" s="8"/>
    </row>
    <row r="84" spans="5:6" ht="12.75">
      <c r="E84" s="7"/>
      <c r="F84" s="8"/>
    </row>
    <row r="85" spans="5:6" ht="12.75">
      <c r="E85" s="7"/>
      <c r="F85" s="8"/>
    </row>
    <row r="86" spans="5:6" ht="12.75">
      <c r="E86" s="7"/>
      <c r="F86" s="8"/>
    </row>
    <row r="87" spans="5:6" ht="12.75">
      <c r="E87" s="7"/>
      <c r="F87" s="8"/>
    </row>
    <row r="88" spans="5:6" ht="12.75">
      <c r="E88" s="7"/>
      <c r="F88" s="8"/>
    </row>
    <row r="89" spans="5:6" ht="12.75">
      <c r="E89" s="7"/>
      <c r="F89" s="8"/>
    </row>
    <row r="90" spans="5:6" ht="12.75">
      <c r="E90" s="7"/>
      <c r="F90" s="8"/>
    </row>
    <row r="91" spans="5:6" ht="12.75">
      <c r="E91" s="7"/>
      <c r="F91" s="8"/>
    </row>
    <row r="92" spans="5:6" ht="12.75">
      <c r="E92" s="7"/>
      <c r="F92" s="8"/>
    </row>
    <row r="93" spans="5:6" ht="12.75">
      <c r="E93" s="7"/>
      <c r="F93" s="8"/>
    </row>
    <row r="94" spans="5:6" ht="12.75">
      <c r="E94" s="7"/>
      <c r="F94" s="8"/>
    </row>
    <row r="95" spans="5:6" ht="12.75">
      <c r="E95" s="7"/>
      <c r="F95" s="8"/>
    </row>
    <row r="96" spans="5:6" ht="12.75">
      <c r="E96" s="7"/>
      <c r="F96" s="8"/>
    </row>
    <row r="97" spans="5:6" ht="12.75">
      <c r="E97" s="7"/>
      <c r="F97" s="8"/>
    </row>
    <row r="98" spans="5:6" ht="12.75">
      <c r="E98" s="7"/>
      <c r="F98" s="8"/>
    </row>
    <row r="99" spans="5:6" ht="12.75">
      <c r="E99" s="7"/>
      <c r="F99" s="8"/>
    </row>
    <row r="100" spans="5:6" ht="12.75">
      <c r="E100" s="7"/>
      <c r="F100" s="8"/>
    </row>
    <row r="101" spans="5:6" ht="12.75">
      <c r="E101" s="7"/>
      <c r="F101" s="8"/>
    </row>
    <row r="102" spans="5:6" ht="12.75">
      <c r="E102" s="7"/>
      <c r="F102" s="8"/>
    </row>
    <row r="103" spans="5:6" ht="12.75">
      <c r="E103" s="7"/>
      <c r="F103" s="8"/>
    </row>
    <row r="104" spans="5:6" ht="12.75">
      <c r="E104" s="7"/>
      <c r="F104" s="8"/>
    </row>
    <row r="105" spans="5:6" ht="12.75">
      <c r="E105" s="7"/>
      <c r="F105" s="8"/>
    </row>
    <row r="106" spans="5:6" ht="12.75">
      <c r="E106" s="7"/>
      <c r="F106" s="8"/>
    </row>
    <row r="107" spans="5:6" ht="12.75">
      <c r="E107" s="7"/>
      <c r="F107" s="8"/>
    </row>
    <row r="108" spans="5:6" ht="12.75">
      <c r="E108" s="7"/>
      <c r="F108" s="8"/>
    </row>
    <row r="109" spans="5:6" ht="12.75">
      <c r="E109" s="7"/>
      <c r="F109" s="8"/>
    </row>
    <row r="110" spans="5:6" ht="12.75">
      <c r="E110" s="7"/>
      <c r="F110" s="8"/>
    </row>
    <row r="111" spans="5:6" ht="12.75">
      <c r="E111" s="7"/>
      <c r="F111" s="8"/>
    </row>
    <row r="112" spans="5:6" ht="12.75">
      <c r="E112" s="7"/>
      <c r="F112" s="8"/>
    </row>
    <row r="113" spans="5:6" ht="12.75">
      <c r="E113" s="7"/>
      <c r="F113" s="8"/>
    </row>
    <row r="114" spans="5:6" ht="12.75">
      <c r="E114" s="7"/>
      <c r="F114" s="8"/>
    </row>
    <row r="115" spans="5:6" ht="12.75">
      <c r="E115" s="7"/>
      <c r="F115" s="8"/>
    </row>
    <row r="116" spans="5:6" ht="12.75">
      <c r="E116" s="7"/>
      <c r="F116" s="8"/>
    </row>
    <row r="117" spans="5:6" ht="12.75">
      <c r="E117" s="7"/>
      <c r="F117" s="8"/>
    </row>
    <row r="118" spans="5:6" ht="12.75">
      <c r="E118" s="7"/>
      <c r="F118" s="8"/>
    </row>
    <row r="119" spans="5:6" ht="12.75">
      <c r="E119" s="7"/>
      <c r="F119" s="8"/>
    </row>
    <row r="120" spans="5:6" ht="12.75">
      <c r="E120" s="7"/>
      <c r="F120" s="8"/>
    </row>
    <row r="121" spans="5:6" ht="12.75">
      <c r="E121" s="7"/>
      <c r="F121" s="8"/>
    </row>
    <row r="122" spans="5:6" ht="12.75">
      <c r="E122" s="7"/>
      <c r="F122" s="8"/>
    </row>
    <row r="123" spans="5:6" ht="12.75">
      <c r="E123" s="7"/>
      <c r="F123" s="8"/>
    </row>
    <row r="124" spans="5:6" ht="12.75">
      <c r="E124" s="7"/>
      <c r="F124" s="8"/>
    </row>
    <row r="125" spans="5:6" ht="12.75">
      <c r="E125" s="7"/>
      <c r="F125" s="8"/>
    </row>
    <row r="126" spans="5:6" ht="12.75">
      <c r="E126" s="7"/>
      <c r="F126" s="8"/>
    </row>
    <row r="127" spans="5:6" ht="12.75">
      <c r="E127" s="7"/>
      <c r="F127" s="8"/>
    </row>
    <row r="128" spans="5:6" ht="12.75">
      <c r="E128" s="7"/>
      <c r="F128" s="8"/>
    </row>
    <row r="129" spans="5:6" ht="12.75">
      <c r="E129" s="7"/>
      <c r="F129" s="8"/>
    </row>
    <row r="130" spans="5:6" ht="12.75">
      <c r="E130" s="7"/>
      <c r="F130" s="8"/>
    </row>
    <row r="131" spans="5:6" ht="12.75">
      <c r="E131" s="7"/>
      <c r="F131" s="8"/>
    </row>
    <row r="132" spans="5:6" ht="12.75">
      <c r="E132" s="7"/>
      <c r="F132" s="8"/>
    </row>
    <row r="133" spans="5:6" ht="12.75">
      <c r="E133" s="7"/>
      <c r="F133" s="8"/>
    </row>
    <row r="134" spans="5:6" ht="12.75">
      <c r="E134" s="7"/>
      <c r="F134" s="8"/>
    </row>
    <row r="135" spans="5:6" ht="12.75">
      <c r="E135" s="7"/>
      <c r="F135" s="8"/>
    </row>
    <row r="136" spans="5:6" ht="12.75">
      <c r="E136" s="7"/>
      <c r="F136" s="8"/>
    </row>
    <row r="137" spans="5:6" ht="12.75">
      <c r="E137" s="7"/>
      <c r="F137" s="8"/>
    </row>
    <row r="138" spans="5:6" ht="12.75">
      <c r="E138" s="7"/>
      <c r="F138" s="8"/>
    </row>
    <row r="139" spans="5:6" ht="12.75">
      <c r="E139" s="7"/>
      <c r="F139" s="8"/>
    </row>
    <row r="140" spans="5:6" ht="12.75">
      <c r="E140" s="7"/>
      <c r="F140" s="8"/>
    </row>
    <row r="141" spans="5:6" ht="12.75">
      <c r="E141" s="7"/>
      <c r="F141" s="8"/>
    </row>
    <row r="142" spans="5:6" ht="12.75">
      <c r="E142" s="7"/>
      <c r="F142" s="8"/>
    </row>
    <row r="143" spans="5:6" ht="12.75">
      <c r="E143" s="7"/>
      <c r="F143" s="8"/>
    </row>
    <row r="144" spans="5:6" ht="12.75">
      <c r="E144" s="7"/>
      <c r="F144" s="8"/>
    </row>
    <row r="145" spans="5:6" ht="12.75">
      <c r="E145" s="7"/>
      <c r="F145" s="8"/>
    </row>
    <row r="146" spans="5:6" ht="12.75">
      <c r="E146" s="7"/>
      <c r="F146" s="8"/>
    </row>
    <row r="147" spans="5:6" ht="12.75">
      <c r="E147" s="7"/>
      <c r="F147" s="8"/>
    </row>
    <row r="148" spans="5:6" ht="12.75">
      <c r="E148" s="7"/>
      <c r="F148" s="8"/>
    </row>
    <row r="149" spans="5:6" ht="12.75">
      <c r="E149" s="7"/>
      <c r="F149" s="8"/>
    </row>
    <row r="150" spans="5:6" ht="12.75">
      <c r="E150" s="7"/>
      <c r="F150" s="8"/>
    </row>
    <row r="151" spans="5:6" ht="12.75">
      <c r="E151" s="7"/>
      <c r="F151" s="8"/>
    </row>
    <row r="152" spans="5:6" ht="12.75">
      <c r="E152" s="7"/>
      <c r="F152" s="8"/>
    </row>
    <row r="153" spans="5:6" ht="12.75">
      <c r="E153" s="7"/>
      <c r="F153" s="8"/>
    </row>
    <row r="154" spans="5:6" ht="12.75">
      <c r="E154" s="7"/>
      <c r="F154" s="8"/>
    </row>
    <row r="155" spans="5:6" ht="12.75">
      <c r="E155" s="7"/>
      <c r="F155" s="8"/>
    </row>
    <row r="156" spans="5:6" ht="12.75">
      <c r="E156" s="7"/>
      <c r="F156" s="8"/>
    </row>
    <row r="157" spans="5:6" ht="12.75">
      <c r="E157" s="7"/>
      <c r="F157" s="8"/>
    </row>
    <row r="158" spans="5:6" ht="12.75">
      <c r="E158" s="7"/>
      <c r="F158" s="8"/>
    </row>
    <row r="159" spans="5:6" ht="12.75">
      <c r="E159" s="7"/>
      <c r="F159" s="8"/>
    </row>
    <row r="160" spans="5:6" ht="12.75">
      <c r="E160" s="7"/>
      <c r="F160" s="8"/>
    </row>
    <row r="161" spans="5:6" ht="12.75">
      <c r="E161" s="7"/>
      <c r="F161" s="8"/>
    </row>
    <row r="162" spans="5:6" ht="12.75">
      <c r="E162" s="7"/>
      <c r="F162" s="8"/>
    </row>
    <row r="163" spans="5:6" ht="12.75">
      <c r="E163" s="7"/>
      <c r="F163" s="8"/>
    </row>
    <row r="164" spans="5:6" ht="12.75">
      <c r="E164" s="7"/>
      <c r="F164" s="8"/>
    </row>
    <row r="165" spans="5:6" ht="12.75">
      <c r="E165" s="7"/>
      <c r="F165" s="8"/>
    </row>
    <row r="166" spans="5:6" ht="12.75">
      <c r="E166" s="7"/>
      <c r="F166" s="8"/>
    </row>
    <row r="167" spans="5:6" ht="12.75">
      <c r="E167" s="7"/>
      <c r="F167" s="8"/>
    </row>
    <row r="168" spans="5:6" ht="12.75">
      <c r="E168" s="7"/>
      <c r="F168" s="8"/>
    </row>
    <row r="169" spans="5:6" ht="12.75">
      <c r="E169" s="7"/>
      <c r="F169" s="8"/>
    </row>
    <row r="170" spans="5:6" ht="12.75">
      <c r="E170" s="7"/>
      <c r="F170" s="8"/>
    </row>
    <row r="171" spans="5:6" ht="12.75">
      <c r="E171" s="7"/>
      <c r="F171" s="8"/>
    </row>
    <row r="172" spans="5:6" ht="12.75">
      <c r="E172" s="7"/>
      <c r="F172" s="8"/>
    </row>
    <row r="173" spans="5:6" ht="12.75">
      <c r="E173" s="7"/>
      <c r="F173" s="8"/>
    </row>
    <row r="174" spans="5:6" ht="12.75">
      <c r="E174" s="7"/>
      <c r="F174" s="8"/>
    </row>
    <row r="175" spans="5:6" ht="12.75">
      <c r="E175" s="7"/>
      <c r="F175" s="8"/>
    </row>
    <row r="176" spans="5:6" ht="12.75">
      <c r="E176" s="7"/>
      <c r="F176" s="8"/>
    </row>
    <row r="177" spans="5:6" ht="12.75">
      <c r="E177" s="7"/>
      <c r="F177" s="8"/>
    </row>
    <row r="178" spans="5:6" ht="12.75">
      <c r="E178" s="7"/>
      <c r="F178" s="8"/>
    </row>
    <row r="179" spans="5:6" ht="12.75">
      <c r="E179" s="7"/>
      <c r="F179" s="8"/>
    </row>
    <row r="180" spans="5:6" ht="12.75">
      <c r="E180" s="7"/>
      <c r="F180" s="8"/>
    </row>
    <row r="181" spans="5:6" ht="12.75">
      <c r="E181" s="7"/>
      <c r="F181" s="8"/>
    </row>
    <row r="182" spans="5:6" ht="12.75">
      <c r="E182" s="7"/>
      <c r="F182" s="8"/>
    </row>
    <row r="183" spans="5:6" ht="12.75">
      <c r="E183" s="7"/>
      <c r="F183" s="8"/>
    </row>
    <row r="184" spans="5:6" ht="12.75">
      <c r="E184" s="7"/>
      <c r="F184" s="8"/>
    </row>
    <row r="185" spans="5:6" ht="12.75">
      <c r="E185" s="7"/>
      <c r="F185" s="8"/>
    </row>
    <row r="186" spans="5:6" ht="12.75">
      <c r="E186" s="7"/>
      <c r="F186" s="8"/>
    </row>
    <row r="187" spans="5:6" ht="12.75">
      <c r="E187" s="7"/>
      <c r="F187" s="8"/>
    </row>
    <row r="188" spans="5:6" ht="12.75">
      <c r="E188" s="7"/>
      <c r="F188" s="8"/>
    </row>
    <row r="189" spans="5:6" ht="12.75">
      <c r="E189" s="7"/>
      <c r="F189" s="8"/>
    </row>
    <row r="190" spans="5:6" ht="12.75">
      <c r="E190" s="7"/>
      <c r="F190" s="8"/>
    </row>
    <row r="191" spans="5:6" ht="12.75">
      <c r="E191" s="7"/>
      <c r="F191" s="8"/>
    </row>
    <row r="192" spans="5:6" ht="12.75">
      <c r="E192" s="7"/>
      <c r="F192" s="8"/>
    </row>
    <row r="193" spans="5:6" ht="12.75">
      <c r="E193" s="7"/>
      <c r="F193" s="8"/>
    </row>
    <row r="194" spans="5:6" ht="12.75">
      <c r="E194" s="7"/>
      <c r="F194" s="8"/>
    </row>
    <row r="195" spans="5:6" ht="12.75">
      <c r="E195" s="7"/>
      <c r="F195" s="8"/>
    </row>
    <row r="196" spans="5:6" ht="12.75">
      <c r="E196" s="7"/>
      <c r="F196" s="8"/>
    </row>
    <row r="197" spans="5:6" ht="12.75">
      <c r="E197" s="7"/>
      <c r="F197" s="8"/>
    </row>
    <row r="198" spans="5:6" ht="12.75">
      <c r="E198" s="7"/>
      <c r="F198" s="8"/>
    </row>
    <row r="199" spans="5:6" ht="12.75">
      <c r="E199" s="7"/>
      <c r="F199" s="8"/>
    </row>
    <row r="200" spans="5:6" ht="12.75">
      <c r="E200" s="7"/>
      <c r="F200" s="8"/>
    </row>
    <row r="201" spans="5:6" ht="12.75">
      <c r="E201" s="7"/>
      <c r="F201" s="8"/>
    </row>
    <row r="202" spans="5:6" ht="12.75">
      <c r="E202" s="7"/>
      <c r="F202" s="8"/>
    </row>
    <row r="203" spans="5:6" ht="12.75">
      <c r="E203" s="7"/>
      <c r="F203" s="8"/>
    </row>
    <row r="204" spans="5:6" ht="12.75">
      <c r="E204" s="7"/>
      <c r="F204" s="8"/>
    </row>
    <row r="205" spans="5:6" ht="12.75">
      <c r="E205" s="7"/>
      <c r="F205" s="8"/>
    </row>
    <row r="206" spans="5:6" ht="12.75">
      <c r="E206" s="7"/>
      <c r="F206" s="8"/>
    </row>
    <row r="207" spans="5:6" ht="12.75">
      <c r="E207" s="7"/>
      <c r="F207" s="8"/>
    </row>
    <row r="208" spans="5:6" ht="12.75">
      <c r="E208" s="7"/>
      <c r="F208" s="8"/>
    </row>
    <row r="209" spans="5:6" ht="12.75">
      <c r="E209" s="7"/>
      <c r="F209" s="8"/>
    </row>
    <row r="210" spans="5:6" ht="12.75">
      <c r="E210" s="7"/>
      <c r="F210" s="8"/>
    </row>
    <row r="211" spans="5:6" ht="12.75">
      <c r="E211" s="7"/>
      <c r="F211" s="8"/>
    </row>
    <row r="212" spans="5:6" ht="12.75">
      <c r="E212" s="7"/>
      <c r="F212" s="8"/>
    </row>
    <row r="213" spans="5:6" ht="12.75">
      <c r="E213" s="7"/>
      <c r="F213" s="8"/>
    </row>
    <row r="214" spans="5:6" ht="12.75">
      <c r="E214" s="7"/>
      <c r="F214" s="8"/>
    </row>
    <row r="215" spans="5:6" ht="12.75">
      <c r="E215" s="7"/>
      <c r="F215" s="8"/>
    </row>
    <row r="216" spans="5:6" ht="12.75">
      <c r="E216" s="7"/>
      <c r="F216" s="8"/>
    </row>
    <row r="217" spans="5:6" ht="12.75">
      <c r="E217" s="7"/>
      <c r="F217" s="8"/>
    </row>
    <row r="218" spans="5:6" ht="12.75">
      <c r="E218" s="7"/>
      <c r="F218" s="8"/>
    </row>
    <row r="219" spans="5:6" ht="12.75">
      <c r="E219" s="7"/>
      <c r="F219" s="8"/>
    </row>
    <row r="220" spans="5:6" ht="12.75">
      <c r="E220" s="7"/>
      <c r="F220" s="8"/>
    </row>
    <row r="221" spans="5:6" ht="12.75">
      <c r="E221" s="7"/>
      <c r="F221" s="8"/>
    </row>
    <row r="222" spans="5:6" ht="12.75">
      <c r="E222" s="7"/>
      <c r="F222" s="8"/>
    </row>
    <row r="223" spans="5:6" ht="12.75">
      <c r="E223" s="7"/>
      <c r="F223" s="8"/>
    </row>
    <row r="224" spans="5:6" ht="12.75">
      <c r="E224" s="7"/>
      <c r="F224" s="8"/>
    </row>
    <row r="225" spans="5:6" ht="12.75">
      <c r="E225" s="7"/>
      <c r="F225" s="8"/>
    </row>
    <row r="226" spans="5:6" ht="12.75">
      <c r="E226" s="7"/>
      <c r="F226" s="8"/>
    </row>
    <row r="227" spans="5:6" ht="12.75">
      <c r="E227" s="7"/>
      <c r="F227" s="8"/>
    </row>
    <row r="228" spans="5:6" ht="12.75">
      <c r="E228" s="7"/>
      <c r="F228" s="8"/>
    </row>
    <row r="229" spans="5:6" ht="12.75">
      <c r="E229" s="7"/>
      <c r="F229" s="8"/>
    </row>
    <row r="230" spans="5:6" ht="12.75">
      <c r="E230" s="7"/>
      <c r="F230" s="8"/>
    </row>
    <row r="231" spans="5:6" ht="12.75">
      <c r="E231" s="7"/>
      <c r="F231" s="8"/>
    </row>
    <row r="232" spans="5:6" ht="12.75">
      <c r="E232" s="7"/>
      <c r="F232" s="8"/>
    </row>
    <row r="233" spans="5:6" ht="12.75">
      <c r="E233" s="7"/>
      <c r="F233" s="8"/>
    </row>
    <row r="234" spans="5:6" ht="12.75">
      <c r="E234" s="7"/>
      <c r="F234" s="8"/>
    </row>
    <row r="235" spans="5:6" ht="12.75">
      <c r="E235" s="7"/>
      <c r="F235" s="8"/>
    </row>
    <row r="236" spans="5:6" ht="12.75">
      <c r="E236" s="7"/>
      <c r="F236" s="8"/>
    </row>
    <row r="237" spans="5:6" ht="12.75">
      <c r="E237" s="7"/>
      <c r="F237" s="8"/>
    </row>
    <row r="238" spans="5:6" ht="12.75">
      <c r="E238" s="7"/>
      <c r="F238" s="8"/>
    </row>
    <row r="239" spans="5:6" ht="12.75">
      <c r="E239" s="7"/>
      <c r="F239" s="8"/>
    </row>
    <row r="240" spans="5:6" ht="12.75">
      <c r="E240" s="7"/>
      <c r="F240" s="8"/>
    </row>
    <row r="241" spans="5:6" ht="12.75">
      <c r="E241" s="7"/>
      <c r="F241" s="8"/>
    </row>
    <row r="242" spans="5:6" ht="12.75">
      <c r="E242" s="7"/>
      <c r="F242" s="8"/>
    </row>
    <row r="243" spans="5:6" ht="12.75">
      <c r="E243" s="7"/>
      <c r="F243" s="8"/>
    </row>
    <row r="244" spans="5:6" ht="12.75">
      <c r="E244" s="7"/>
      <c r="F244" s="8"/>
    </row>
    <row r="245" spans="5:6" ht="12.75">
      <c r="E245" s="7"/>
      <c r="F245" s="8"/>
    </row>
    <row r="246" spans="5:6" ht="12.75">
      <c r="E246" s="7"/>
      <c r="F246" s="8"/>
    </row>
    <row r="247" spans="5:6" ht="12.75">
      <c r="E247" s="7"/>
      <c r="F247" s="8"/>
    </row>
    <row r="248" spans="5:6" ht="12.75">
      <c r="E248" s="7"/>
      <c r="F248" s="8"/>
    </row>
    <row r="249" spans="5:6" ht="12.75">
      <c r="E249" s="7"/>
      <c r="F249" s="8"/>
    </row>
    <row r="250" spans="5:6" ht="12.75">
      <c r="E250" s="7"/>
      <c r="F250" s="8"/>
    </row>
    <row r="251" spans="5:6" ht="12.75">
      <c r="E251" s="7"/>
      <c r="F251" s="8"/>
    </row>
    <row r="252" spans="5:6" ht="12.75">
      <c r="E252" s="7"/>
      <c r="F252" s="8"/>
    </row>
    <row r="253" spans="5:6" ht="12.75">
      <c r="E253" s="7"/>
      <c r="F253" s="8"/>
    </row>
    <row r="254" spans="5:6" ht="12.75">
      <c r="E254" s="7"/>
      <c r="F254" s="8"/>
    </row>
    <row r="255" spans="5:6" ht="12.75">
      <c r="E255" s="7"/>
      <c r="F255" s="8"/>
    </row>
    <row r="256" spans="5:6" ht="12.75">
      <c r="E256" s="7"/>
      <c r="F256" s="8"/>
    </row>
    <row r="257" spans="5:6" ht="12.75">
      <c r="E257" s="7"/>
      <c r="F257" s="8"/>
    </row>
    <row r="258" spans="5:6" ht="12.75">
      <c r="E258" s="7"/>
      <c r="F258" s="8"/>
    </row>
    <row r="259" spans="5:6" ht="12.75">
      <c r="E259" s="7"/>
      <c r="F259" s="8"/>
    </row>
    <row r="260" spans="5:6" ht="12.75">
      <c r="E260" s="7"/>
      <c r="F260" s="8"/>
    </row>
    <row r="261" spans="5:6" ht="12.75">
      <c r="E261" s="7"/>
      <c r="F261" s="8"/>
    </row>
    <row r="262" spans="5:6" ht="12.75">
      <c r="E262" s="7"/>
      <c r="F262" s="8"/>
    </row>
    <row r="263" spans="5:6" ht="12.75">
      <c r="E263" s="7"/>
      <c r="F263" s="8"/>
    </row>
    <row r="264" spans="5:6" ht="12.75">
      <c r="E264" s="7"/>
      <c r="F264" s="8"/>
    </row>
    <row r="265" spans="5:6" ht="12.75">
      <c r="E265" s="7"/>
      <c r="F265" s="8"/>
    </row>
    <row r="266" spans="5:6" ht="12.75">
      <c r="E266" s="7"/>
      <c r="F266" s="8"/>
    </row>
    <row r="267" spans="5:6" ht="12.75">
      <c r="E267" s="7"/>
      <c r="F267" s="8"/>
    </row>
    <row r="268" spans="5:6" ht="12.75">
      <c r="E268" s="7"/>
      <c r="F268" s="8"/>
    </row>
    <row r="269" spans="5:6" ht="12.75">
      <c r="E269" s="7"/>
      <c r="F269" s="8"/>
    </row>
    <row r="270" spans="5:6" ht="12.75">
      <c r="E270" s="7"/>
      <c r="F270" s="8"/>
    </row>
    <row r="271" spans="5:6" ht="12.75">
      <c r="E271" s="7"/>
      <c r="F271" s="8"/>
    </row>
    <row r="272" spans="5:6" ht="12.75">
      <c r="E272" s="7"/>
      <c r="F272" s="8"/>
    </row>
    <row r="273" spans="5:6" ht="12.75">
      <c r="E273" s="7"/>
      <c r="F273" s="8"/>
    </row>
    <row r="274" spans="5:6" ht="12.75">
      <c r="E274" s="7"/>
      <c r="F274" s="8"/>
    </row>
    <row r="275" spans="5:6" ht="12.75">
      <c r="E275" s="7"/>
      <c r="F275" s="8"/>
    </row>
    <row r="276" spans="5:6" ht="12.75">
      <c r="E276" s="7"/>
      <c r="F276" s="8"/>
    </row>
    <row r="277" spans="5:6" ht="12.75">
      <c r="E277" s="7"/>
      <c r="F277" s="8"/>
    </row>
    <row r="278" spans="5:6" ht="12.75">
      <c r="E278" s="7"/>
      <c r="F278" s="8"/>
    </row>
    <row r="279" spans="5:6" ht="12.75">
      <c r="E279" s="7"/>
      <c r="F279" s="8"/>
    </row>
    <row r="280" spans="5:6" ht="12.75">
      <c r="E280" s="7"/>
      <c r="F280" s="8"/>
    </row>
    <row r="281" spans="5:6" ht="12.75">
      <c r="E281" s="7"/>
      <c r="F281" s="8"/>
    </row>
    <row r="282" spans="5:6" ht="12.75">
      <c r="E282" s="7"/>
      <c r="F282" s="8"/>
    </row>
    <row r="283" spans="5:6" ht="12.75">
      <c r="E283" s="7"/>
      <c r="F283" s="8"/>
    </row>
    <row r="284" spans="5:6" ht="12.75">
      <c r="E284" s="7"/>
      <c r="F284" s="8"/>
    </row>
    <row r="285" spans="5:6" ht="12.75">
      <c r="E285" s="7"/>
      <c r="F285" s="8"/>
    </row>
    <row r="286" spans="5:6" ht="12.75">
      <c r="E286" s="7"/>
      <c r="F286" s="8"/>
    </row>
    <row r="287" spans="5:6" ht="12.75">
      <c r="E287" s="7"/>
      <c r="F287" s="8"/>
    </row>
    <row r="288" spans="5:6" ht="12.75">
      <c r="E288" s="7"/>
      <c r="F288" s="8"/>
    </row>
    <row r="289" spans="5:6" ht="12.75">
      <c r="E289" s="7"/>
      <c r="F289" s="8"/>
    </row>
    <row r="290" spans="5:6" ht="12.75">
      <c r="E290" s="7"/>
      <c r="F290" s="8"/>
    </row>
    <row r="291" spans="5:6" ht="12.75">
      <c r="E291" s="7"/>
      <c r="F291" s="8"/>
    </row>
    <row r="292" spans="5:6" ht="12.75">
      <c r="E292" s="7"/>
      <c r="F292" s="8"/>
    </row>
    <row r="293" spans="5:6" ht="12.75">
      <c r="E293" s="7"/>
      <c r="F293" s="8"/>
    </row>
    <row r="294" spans="5:6" ht="12.75">
      <c r="E294" s="7"/>
      <c r="F294" s="8"/>
    </row>
    <row r="295" spans="5:6" ht="12.75">
      <c r="E295" s="7"/>
      <c r="F295" s="8"/>
    </row>
    <row r="296" spans="5:6" ht="12.75">
      <c r="E296" s="7"/>
      <c r="F296" s="8"/>
    </row>
    <row r="297" spans="5:6" ht="12.75">
      <c r="E297" s="7"/>
      <c r="F297" s="8"/>
    </row>
    <row r="298" spans="5:6" ht="12.75">
      <c r="E298" s="7"/>
      <c r="F298" s="8"/>
    </row>
    <row r="299" spans="5:6" ht="12.75">
      <c r="E299" s="7"/>
      <c r="F299" s="8"/>
    </row>
    <row r="300" spans="5:6" ht="12.75">
      <c r="E300" s="7"/>
      <c r="F300" s="8"/>
    </row>
    <row r="301" spans="5:6" ht="12.75">
      <c r="E301" s="7"/>
      <c r="F301" s="8"/>
    </row>
    <row r="302" spans="5:6" ht="12.75">
      <c r="E302" s="7"/>
      <c r="F302" s="8"/>
    </row>
    <row r="303" spans="5:6" ht="12.75">
      <c r="E303" s="7"/>
      <c r="F303" s="8"/>
    </row>
    <row r="304" spans="5:6" ht="12.75">
      <c r="E304" s="7"/>
      <c r="F304" s="8"/>
    </row>
    <row r="305" spans="5:6" ht="12.75">
      <c r="E305" s="7"/>
      <c r="F305" s="8"/>
    </row>
    <row r="306" spans="5:6" ht="12.75">
      <c r="E306" s="7"/>
      <c r="F306" s="8"/>
    </row>
    <row r="307" spans="5:6" ht="12.75">
      <c r="E307" s="7"/>
      <c r="F307" s="8"/>
    </row>
    <row r="308" spans="5:6" ht="12.75">
      <c r="E308" s="7"/>
      <c r="F308" s="8"/>
    </row>
    <row r="309" spans="5:6" ht="12.75">
      <c r="E309" s="7"/>
      <c r="F309" s="8"/>
    </row>
    <row r="310" spans="5:6" ht="12.75">
      <c r="E310" s="7"/>
      <c r="F310" s="8"/>
    </row>
    <row r="311" spans="5:6" ht="12.75">
      <c r="E311" s="7"/>
      <c r="F311" s="8"/>
    </row>
    <row r="312" spans="5:6" ht="12.75">
      <c r="E312" s="7"/>
      <c r="F312" s="8"/>
    </row>
    <row r="313" spans="5:6" ht="12.75">
      <c r="E313" s="7"/>
      <c r="F313" s="8"/>
    </row>
    <row r="314" spans="5:6" ht="12.75">
      <c r="E314" s="7"/>
      <c r="F314" s="8"/>
    </row>
    <row r="315" spans="5:6" ht="12.75">
      <c r="E315" s="7"/>
      <c r="F315" s="8"/>
    </row>
    <row r="316" spans="5:6" ht="12.75">
      <c r="E316" s="7"/>
      <c r="F316" s="8"/>
    </row>
    <row r="317" spans="5:6" ht="12.75">
      <c r="E317" s="7"/>
      <c r="F317" s="8"/>
    </row>
    <row r="318" spans="5:6" ht="12.75">
      <c r="E318" s="7"/>
      <c r="F318" s="8"/>
    </row>
    <row r="319" spans="5:6" ht="12.75">
      <c r="E319" s="7"/>
      <c r="F319" s="8"/>
    </row>
    <row r="320" spans="5:6" ht="12.75">
      <c r="E320" s="7"/>
      <c r="F320" s="8"/>
    </row>
    <row r="321" spans="5:6" ht="12.75">
      <c r="E321" s="7"/>
      <c r="F321" s="8"/>
    </row>
    <row r="322" spans="5:6" ht="12.75">
      <c r="E322" s="7"/>
      <c r="F322" s="8"/>
    </row>
    <row r="323" spans="5:6" ht="12.75">
      <c r="E323" s="7"/>
      <c r="F323" s="8"/>
    </row>
    <row r="324" spans="5:6" ht="12.75">
      <c r="E324" s="7"/>
      <c r="F324" s="8"/>
    </row>
    <row r="325" spans="5:6" ht="12.75">
      <c r="E325" s="7"/>
      <c r="F325" s="8"/>
    </row>
    <row r="326" spans="5:6" ht="12.75">
      <c r="E326" s="7"/>
      <c r="F326" s="8"/>
    </row>
    <row r="327" spans="5:6" ht="12.75">
      <c r="E327" s="7"/>
      <c r="F327" s="8"/>
    </row>
    <row r="328" spans="5:6" ht="12.75">
      <c r="E328" s="7"/>
      <c r="F328" s="8"/>
    </row>
    <row r="329" spans="5:6" ht="12.75">
      <c r="E329" s="7"/>
      <c r="F329" s="8"/>
    </row>
    <row r="330" spans="5:6" ht="12.75">
      <c r="E330" s="7"/>
      <c r="F330" s="8"/>
    </row>
    <row r="331" spans="5:6" ht="12.75">
      <c r="E331" s="7"/>
      <c r="F331" s="8"/>
    </row>
    <row r="332" spans="5:6" ht="12.75">
      <c r="E332" s="7"/>
      <c r="F332" s="8"/>
    </row>
    <row r="333" spans="5:6" ht="12.75">
      <c r="E333" s="7"/>
      <c r="F333" s="8"/>
    </row>
    <row r="334" spans="5:6" ht="12.75">
      <c r="E334" s="7"/>
      <c r="F334" s="8"/>
    </row>
    <row r="335" spans="5:6" ht="12.75">
      <c r="E335" s="7"/>
      <c r="F335" s="8"/>
    </row>
    <row r="336" spans="5:6" ht="12.75">
      <c r="E336" s="7"/>
      <c r="F336" s="8"/>
    </row>
    <row r="337" spans="5:6" ht="12.75">
      <c r="E337" s="7"/>
      <c r="F337" s="8"/>
    </row>
    <row r="338" spans="5:6" ht="12.75">
      <c r="E338" s="7"/>
      <c r="F338" s="8"/>
    </row>
    <row r="339" spans="5:6" ht="12.75">
      <c r="E339" s="7"/>
      <c r="F339" s="8"/>
    </row>
    <row r="340" spans="5:6" ht="12.75">
      <c r="E340" s="7"/>
      <c r="F340" s="8"/>
    </row>
    <row r="341" spans="5:6" ht="12.75">
      <c r="E341" s="7"/>
      <c r="F341" s="8"/>
    </row>
    <row r="342" spans="5:6" ht="12.75">
      <c r="E342" s="7"/>
      <c r="F342" s="8"/>
    </row>
    <row r="343" spans="5:6" ht="12.75">
      <c r="E343" s="7"/>
      <c r="F343" s="8"/>
    </row>
    <row r="344" spans="5:6" ht="12.75">
      <c r="E344" s="7"/>
      <c r="F344" s="8"/>
    </row>
    <row r="345" spans="5:6" ht="12.75">
      <c r="E345" s="7"/>
      <c r="F345" s="8"/>
    </row>
    <row r="346" spans="5:6" ht="12.75">
      <c r="E346" s="7"/>
      <c r="F346" s="8"/>
    </row>
    <row r="347" spans="5:6" ht="12.75">
      <c r="E347" s="7"/>
      <c r="F347" s="8"/>
    </row>
    <row r="348" spans="5:6" ht="12.75">
      <c r="E348" s="7"/>
      <c r="F348" s="8"/>
    </row>
    <row r="349" spans="5:6" ht="12.75">
      <c r="E349" s="7"/>
      <c r="F349" s="8"/>
    </row>
    <row r="350" spans="5:6" ht="12.75">
      <c r="E350" s="7"/>
      <c r="F350" s="8"/>
    </row>
    <row r="351" spans="5:6" ht="12.75">
      <c r="E351" s="7"/>
      <c r="F351" s="8"/>
    </row>
    <row r="352" spans="5:6" ht="12.75">
      <c r="E352" s="7"/>
      <c r="F352" s="8"/>
    </row>
    <row r="353" spans="5:6" ht="12.75">
      <c r="E353" s="7"/>
      <c r="F353" s="8"/>
    </row>
    <row r="354" spans="5:6" ht="12.75">
      <c r="E354" s="7"/>
      <c r="F354" s="8"/>
    </row>
    <row r="355" spans="5:6" ht="12.75">
      <c r="E355" s="7"/>
      <c r="F355" s="8"/>
    </row>
    <row r="356" spans="5:6" ht="12.75">
      <c r="E356" s="7"/>
      <c r="F356" s="8"/>
    </row>
    <row r="357" spans="5:6" ht="12.75">
      <c r="E357" s="7"/>
      <c r="F357" s="8"/>
    </row>
    <row r="358" spans="5:6" ht="12.75">
      <c r="E358" s="7"/>
      <c r="F358" s="8"/>
    </row>
    <row r="359" spans="5:6" ht="12.75">
      <c r="E359" s="7"/>
      <c r="F359" s="8"/>
    </row>
    <row r="360" spans="5:6" ht="12.75">
      <c r="E360" s="7"/>
      <c r="F360" s="8"/>
    </row>
    <row r="361" spans="5:6" ht="12.75">
      <c r="E361" s="7"/>
      <c r="F361" s="8"/>
    </row>
    <row r="362" spans="5:6" ht="12.75">
      <c r="E362" s="7"/>
      <c r="F362" s="8"/>
    </row>
    <row r="363" spans="5:6" ht="12.75">
      <c r="E363" s="7"/>
      <c r="F363" s="8"/>
    </row>
    <row r="364" spans="5:6" ht="12.75">
      <c r="E364" s="7"/>
      <c r="F364" s="8"/>
    </row>
    <row r="365" spans="5:6" ht="12.75">
      <c r="E365" s="7"/>
      <c r="F365" s="8"/>
    </row>
    <row r="366" spans="5:6" ht="12.75">
      <c r="E366" s="7"/>
      <c r="F366" s="8"/>
    </row>
    <row r="367" spans="5:6" ht="12.75">
      <c r="E367" s="7"/>
      <c r="F367" s="8"/>
    </row>
    <row r="368" spans="5:6" ht="12.75">
      <c r="E368" s="7"/>
      <c r="F368" s="8"/>
    </row>
    <row r="369" spans="5:6" ht="12.75">
      <c r="E369" s="7"/>
      <c r="F369" s="8"/>
    </row>
    <row r="370" spans="5:6" ht="12.75">
      <c r="E370" s="7"/>
      <c r="F370" s="8"/>
    </row>
    <row r="371" spans="5:6" ht="12.75">
      <c r="E371" s="7"/>
      <c r="F371" s="8"/>
    </row>
    <row r="372" spans="5:6" ht="12.75">
      <c r="E372" s="7"/>
      <c r="F372" s="8"/>
    </row>
    <row r="373" spans="5:6" ht="12.75">
      <c r="E373" s="7"/>
      <c r="F373" s="8"/>
    </row>
    <row r="374" spans="5:6" ht="12.75">
      <c r="E374" s="7"/>
      <c r="F374" s="8"/>
    </row>
    <row r="375" spans="5:6" ht="12.75">
      <c r="E375" s="7"/>
      <c r="F375" s="8"/>
    </row>
    <row r="376" spans="5:6" ht="12.75">
      <c r="E376" s="7"/>
      <c r="F376" s="8"/>
    </row>
    <row r="377" spans="5:6" ht="12.75">
      <c r="E377" s="7"/>
      <c r="F377" s="8"/>
    </row>
    <row r="378" spans="5:6" ht="12.75">
      <c r="E378" s="7"/>
      <c r="F378" s="8"/>
    </row>
    <row r="379" spans="5:6" ht="12.75">
      <c r="E379" s="7"/>
      <c r="F379" s="8"/>
    </row>
    <row r="380" spans="5:6" ht="12.75">
      <c r="E380" s="7"/>
      <c r="F380" s="8"/>
    </row>
    <row r="381" spans="5:6" ht="12.75">
      <c r="E381" s="7"/>
      <c r="F381" s="8"/>
    </row>
    <row r="382" spans="5:6" ht="12.75">
      <c r="E382" s="7"/>
      <c r="F382" s="8"/>
    </row>
    <row r="383" spans="5:6" ht="12.75">
      <c r="E383" s="7"/>
      <c r="F383" s="8"/>
    </row>
    <row r="384" spans="5:6" ht="12.75">
      <c r="E384" s="7"/>
      <c r="F384" s="8"/>
    </row>
    <row r="385" spans="5:6" ht="12.75">
      <c r="E385" s="7"/>
      <c r="F385" s="8"/>
    </row>
    <row r="386" spans="5:6" ht="12.75">
      <c r="E386" s="7"/>
      <c r="F386" s="8"/>
    </row>
    <row r="387" spans="5:6" ht="12.75">
      <c r="E387" s="7"/>
      <c r="F387" s="8"/>
    </row>
    <row r="388" spans="5:6" ht="12.75">
      <c r="E388" s="7"/>
      <c r="F388" s="8"/>
    </row>
    <row r="389" spans="5:6" ht="12.75">
      <c r="E389" s="7"/>
      <c r="F389" s="8"/>
    </row>
    <row r="390" spans="5:6" ht="12.75">
      <c r="E390" s="7"/>
      <c r="F390" s="8"/>
    </row>
    <row r="391" spans="5:6" ht="12.75">
      <c r="E391" s="7"/>
      <c r="F391" s="8"/>
    </row>
    <row r="392" spans="5:6" ht="12.75">
      <c r="E392" s="7"/>
      <c r="F392" s="8"/>
    </row>
    <row r="393" spans="5:6" ht="12.75">
      <c r="E393" s="7"/>
      <c r="F393" s="8"/>
    </row>
    <row r="394" spans="5:6" ht="12.75">
      <c r="E394" s="7"/>
      <c r="F394" s="8"/>
    </row>
    <row r="395" spans="5:6" ht="12.75">
      <c r="E395" s="7"/>
      <c r="F395" s="8"/>
    </row>
    <row r="396" spans="5:6" ht="12.75">
      <c r="E396" s="7"/>
      <c r="F396" s="8"/>
    </row>
    <row r="397" spans="5:6" ht="12.75">
      <c r="E397" s="7"/>
      <c r="F397" s="8"/>
    </row>
    <row r="398" spans="5:6" ht="12.75">
      <c r="E398" s="7"/>
      <c r="F398" s="8"/>
    </row>
    <row r="399" spans="5:6" ht="12.75">
      <c r="E399" s="7"/>
      <c r="F399" s="8"/>
    </row>
    <row r="400" spans="5:6" ht="12.75">
      <c r="E400" s="7"/>
      <c r="F400" s="8"/>
    </row>
    <row r="401" spans="5:6" ht="12.75">
      <c r="E401" s="7"/>
      <c r="F401" s="8"/>
    </row>
    <row r="402" spans="5:6" ht="12.75">
      <c r="E402" s="7"/>
      <c r="F402" s="8"/>
    </row>
    <row r="403" spans="5:6" ht="12.75">
      <c r="E403" s="7"/>
      <c r="F403" s="8"/>
    </row>
  </sheetData>
  <mergeCells count="2">
    <mergeCell ref="B42:B44"/>
    <mergeCell ref="B46:F48"/>
  </mergeCells>
  <printOptions horizontalCentered="1"/>
  <pageMargins left="0.354330708661417" right="0.236220472440945" top="0.511811023622047" bottom="0.393700787401575" header="0.354330708661417" footer="0.27559055118110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H91"/>
  <sheetViews>
    <sheetView view="pageBreakPreview" zoomScale="60" workbookViewId="0" topLeftCell="A1">
      <selection activeCell="A53" sqref="A53"/>
    </sheetView>
  </sheetViews>
  <sheetFormatPr defaultColWidth="9.140625" defaultRowHeight="12.75"/>
  <cols>
    <col min="1" max="1" width="56.8515625" style="0" customWidth="1"/>
    <col min="2" max="2" width="15.57421875" style="0" customWidth="1"/>
    <col min="3" max="3" width="17.00390625" style="0" bestFit="1" customWidth="1"/>
    <col min="4" max="4" width="15.421875" style="0" bestFit="1" customWidth="1"/>
  </cols>
  <sheetData>
    <row r="1" spans="1:3" ht="12.75">
      <c r="A1" s="1" t="s">
        <v>17</v>
      </c>
      <c r="C1" s="15"/>
    </row>
    <row r="2" spans="1:4" ht="14.25">
      <c r="A2" s="38" t="s">
        <v>218</v>
      </c>
      <c r="B2" s="1"/>
      <c r="C2" s="122"/>
      <c r="D2" s="122"/>
    </row>
    <row r="3" spans="1:4" ht="12.75">
      <c r="A3" s="11" t="s">
        <v>198</v>
      </c>
      <c r="B3" s="1"/>
      <c r="C3" s="122"/>
      <c r="D3" s="123"/>
    </row>
    <row r="4" spans="1:4" ht="12.75">
      <c r="A4" s="1"/>
      <c r="B4" s="1"/>
      <c r="C4" s="122"/>
      <c r="D4" s="123"/>
    </row>
    <row r="5" spans="1:5" ht="12.75">
      <c r="A5" s="1"/>
      <c r="B5" s="1"/>
      <c r="C5" s="114" t="s">
        <v>59</v>
      </c>
      <c r="D5" s="3" t="s">
        <v>60</v>
      </c>
      <c r="E5" s="114"/>
    </row>
    <row r="6" spans="1:5" ht="12.75">
      <c r="A6" s="2"/>
      <c r="C6" s="31" t="s">
        <v>202</v>
      </c>
      <c r="D6" s="31" t="s">
        <v>180</v>
      </c>
      <c r="E6" s="115"/>
    </row>
    <row r="7" spans="1:4" ht="12.75">
      <c r="A7" s="2"/>
      <c r="C7" s="31" t="s">
        <v>145</v>
      </c>
      <c r="D7" s="31" t="s">
        <v>145</v>
      </c>
    </row>
    <row r="8" spans="3:5" ht="12.75">
      <c r="C8" s="124" t="s">
        <v>200</v>
      </c>
      <c r="D8" s="114" t="s">
        <v>185</v>
      </c>
      <c r="E8" s="114"/>
    </row>
    <row r="9" spans="3:4" ht="12.75">
      <c r="C9" s="90" t="s">
        <v>18</v>
      </c>
      <c r="D9" s="90" t="s">
        <v>18</v>
      </c>
    </row>
    <row r="10" spans="3:4" ht="12.75">
      <c r="C10" s="15"/>
      <c r="D10" s="15"/>
    </row>
    <row r="11" spans="1:5" ht="12.75">
      <c r="A11" s="11" t="s">
        <v>146</v>
      </c>
      <c r="B11" s="15"/>
      <c r="C11" s="15"/>
      <c r="D11" s="15"/>
      <c r="E11" s="15"/>
    </row>
    <row r="12" spans="1:5" ht="12.75">
      <c r="A12" s="29" t="s">
        <v>147</v>
      </c>
      <c r="B12" s="15"/>
      <c r="C12" s="37">
        <v>2350</v>
      </c>
      <c r="D12" s="37">
        <v>1968</v>
      </c>
      <c r="E12" s="15"/>
    </row>
    <row r="13" spans="1:5" ht="12.75">
      <c r="A13" s="11"/>
      <c r="B13" s="15"/>
      <c r="C13" s="15"/>
      <c r="D13" s="15"/>
      <c r="E13" s="15"/>
    </row>
    <row r="14" spans="1:5" ht="12.75">
      <c r="A14" s="29" t="s">
        <v>148</v>
      </c>
      <c r="B14" s="15"/>
      <c r="C14" s="15"/>
      <c r="D14" s="15"/>
      <c r="E14" s="15"/>
    </row>
    <row r="15" spans="1:5" ht="12.75">
      <c r="A15" s="29" t="s">
        <v>149</v>
      </c>
      <c r="B15" s="15"/>
      <c r="C15" s="59">
        <f>51+349</f>
        <v>400</v>
      </c>
      <c r="D15" s="59">
        <f>101+307</f>
        <v>408</v>
      </c>
      <c r="E15" s="15"/>
    </row>
    <row r="16" spans="1:5" ht="12.75">
      <c r="A16" s="29" t="s">
        <v>187</v>
      </c>
      <c r="B16" s="15"/>
      <c r="C16" s="59">
        <v>0.8</v>
      </c>
      <c r="D16" s="59">
        <v>0</v>
      </c>
      <c r="E16" s="15"/>
    </row>
    <row r="17" spans="1:5" ht="12.75">
      <c r="A17" s="29" t="s">
        <v>150</v>
      </c>
      <c r="B17" s="15"/>
      <c r="C17" s="37">
        <v>261</v>
      </c>
      <c r="D17" s="37">
        <v>514</v>
      </c>
      <c r="E17" s="15"/>
    </row>
    <row r="18" spans="1:5" ht="12.75">
      <c r="A18" s="29" t="s">
        <v>151</v>
      </c>
      <c r="B18" s="15"/>
      <c r="C18" s="37">
        <v>-46</v>
      </c>
      <c r="D18" s="37">
        <v>-32</v>
      </c>
      <c r="E18" s="15"/>
    </row>
    <row r="19" spans="1:5" ht="12.75">
      <c r="A19" s="29" t="s">
        <v>152</v>
      </c>
      <c r="B19" s="15"/>
      <c r="C19" s="37">
        <v>-96</v>
      </c>
      <c r="D19" s="37">
        <v>-193</v>
      </c>
      <c r="E19" s="15"/>
    </row>
    <row r="20" spans="1:5" ht="12.75">
      <c r="A20" s="29" t="s">
        <v>153</v>
      </c>
      <c r="B20" s="15"/>
      <c r="C20" s="16">
        <v>0</v>
      </c>
      <c r="D20" s="16">
        <v>2.571</v>
      </c>
      <c r="E20" s="15"/>
    </row>
    <row r="21" spans="1:5" ht="12.75">
      <c r="A21" s="29" t="s">
        <v>212</v>
      </c>
      <c r="B21" s="15"/>
      <c r="C21" s="67">
        <v>163</v>
      </c>
      <c r="D21" s="67">
        <v>0</v>
      </c>
      <c r="E21" s="15"/>
    </row>
    <row r="22" spans="1:5" ht="12.75">
      <c r="A22" s="15" t="s">
        <v>154</v>
      </c>
      <c r="B22" s="15"/>
      <c r="C22" s="37">
        <f>SUM(C12:C21)</f>
        <v>3032.8</v>
      </c>
      <c r="D22" s="37">
        <f>SUM(D12:D21)</f>
        <v>2667.571</v>
      </c>
      <c r="E22" s="15"/>
    </row>
    <row r="23" spans="1:5" ht="12.75">
      <c r="A23" s="15"/>
      <c r="B23" s="15"/>
      <c r="C23" s="15"/>
      <c r="D23" s="15"/>
      <c r="E23" s="15"/>
    </row>
    <row r="24" spans="1:5" ht="12.75">
      <c r="A24" s="15" t="s">
        <v>155</v>
      </c>
      <c r="B24" s="15"/>
      <c r="C24" s="15"/>
      <c r="D24" s="15"/>
      <c r="E24" s="15"/>
    </row>
    <row r="25" spans="1:5" ht="12.75">
      <c r="A25" s="15" t="s">
        <v>156</v>
      </c>
      <c r="B25" s="15"/>
      <c r="C25" s="37">
        <f>98-602+148+1000</f>
        <v>644</v>
      </c>
      <c r="D25" s="37">
        <f>-67-628-230-1000</f>
        <v>-1925</v>
      </c>
      <c r="E25" s="15"/>
    </row>
    <row r="26" spans="1:5" ht="12.75">
      <c r="A26" s="15" t="s">
        <v>157</v>
      </c>
      <c r="B26" s="15"/>
      <c r="C26" s="165">
        <f>45+113</f>
        <v>158</v>
      </c>
      <c r="D26" s="67">
        <f>11-5</f>
        <v>6</v>
      </c>
      <c r="E26" s="15"/>
    </row>
    <row r="27" spans="1:5" ht="12.75">
      <c r="A27" s="11" t="s">
        <v>158</v>
      </c>
      <c r="B27" s="15"/>
      <c r="C27" s="74">
        <f>SUM(C22:C26)</f>
        <v>3834.8</v>
      </c>
      <c r="D27" s="74">
        <f>SUM(D22:D26)</f>
        <v>748.5709999999999</v>
      </c>
      <c r="E27" s="15"/>
    </row>
    <row r="28" spans="1:5" ht="12.75">
      <c r="A28" s="15"/>
      <c r="B28" s="15"/>
      <c r="C28" s="15"/>
      <c r="D28" s="15"/>
      <c r="E28" s="15"/>
    </row>
    <row r="29" spans="1:5" ht="12.75">
      <c r="A29" s="29" t="s">
        <v>159</v>
      </c>
      <c r="B29" s="15"/>
      <c r="C29" s="37">
        <v>-15</v>
      </c>
      <c r="D29" s="37">
        <v>-87</v>
      </c>
      <c r="E29" s="15"/>
    </row>
    <row r="30" spans="1:5" ht="12.75">
      <c r="A30" s="29" t="s">
        <v>160</v>
      </c>
      <c r="B30" s="15"/>
      <c r="C30" s="37">
        <f>-C19</f>
        <v>96</v>
      </c>
      <c r="D30" s="37">
        <f>-D19</f>
        <v>193</v>
      </c>
      <c r="E30" s="15"/>
    </row>
    <row r="31" spans="1:5" ht="12.75">
      <c r="A31" s="29" t="s">
        <v>161</v>
      </c>
      <c r="B31" s="15"/>
      <c r="C31" s="37">
        <f>-C20</f>
        <v>0</v>
      </c>
      <c r="D31" s="37">
        <f>-D20</f>
        <v>-2.571</v>
      </c>
      <c r="E31" s="15"/>
    </row>
    <row r="32" spans="1:5" ht="12.75">
      <c r="A32" s="29" t="s">
        <v>162</v>
      </c>
      <c r="B32" s="15"/>
      <c r="C32" s="67">
        <v>-659</v>
      </c>
      <c r="D32" s="67">
        <v>-1306</v>
      </c>
      <c r="E32" s="15"/>
    </row>
    <row r="33" spans="1:5" ht="12.75">
      <c r="A33" s="11" t="s">
        <v>199</v>
      </c>
      <c r="B33" s="15"/>
      <c r="C33" s="74">
        <f>SUM(C27:C32)</f>
        <v>3256.8</v>
      </c>
      <c r="D33" s="74">
        <f>SUM(D27:D32)</f>
        <v>-454.0000000000001</v>
      </c>
      <c r="E33" s="15"/>
    </row>
    <row r="34" spans="1:5" ht="12.75">
      <c r="A34" s="11"/>
      <c r="B34" s="15"/>
      <c r="C34" s="15"/>
      <c r="D34" s="15"/>
      <c r="E34" s="15"/>
    </row>
    <row r="35" spans="1:5" ht="12.75">
      <c r="A35" s="11" t="s">
        <v>163</v>
      </c>
      <c r="B35" s="15"/>
      <c r="C35" s="15"/>
      <c r="D35" s="15"/>
      <c r="E35" s="15"/>
    </row>
    <row r="36" spans="1:5" ht="12.75">
      <c r="A36" s="29" t="s">
        <v>164</v>
      </c>
      <c r="B36" s="15"/>
      <c r="C36" s="37">
        <v>-1963</v>
      </c>
      <c r="D36" s="37">
        <v>-452</v>
      </c>
      <c r="E36" s="15"/>
    </row>
    <row r="37" spans="1:5" ht="12.75">
      <c r="A37" s="29" t="s">
        <v>165</v>
      </c>
      <c r="B37" s="15"/>
      <c r="C37" s="37">
        <v>75</v>
      </c>
      <c r="D37" s="15">
        <v>62</v>
      </c>
      <c r="E37" s="15"/>
    </row>
    <row r="38" spans="1:5" ht="12.75">
      <c r="A38" s="11" t="s">
        <v>166</v>
      </c>
      <c r="B38" s="15"/>
      <c r="C38" s="126">
        <f>SUM(C36:C37)</f>
        <v>-1888</v>
      </c>
      <c r="D38" s="126">
        <f>SUM(D36:D37)</f>
        <v>-390</v>
      </c>
      <c r="E38" s="15"/>
    </row>
    <row r="39" spans="1:5" ht="12.75">
      <c r="A39" s="15"/>
      <c r="B39" s="15"/>
      <c r="C39" s="15"/>
      <c r="D39" s="15"/>
      <c r="E39" s="15"/>
    </row>
    <row r="40" spans="1:5" ht="12.75">
      <c r="A40" s="11" t="s">
        <v>167</v>
      </c>
      <c r="B40" s="15"/>
      <c r="C40" s="15"/>
      <c r="D40" s="15"/>
      <c r="E40" s="15"/>
    </row>
    <row r="41" spans="1:5" ht="12.75">
      <c r="A41" s="15" t="s">
        <v>168</v>
      </c>
      <c r="B41" s="15"/>
      <c r="C41" s="37">
        <v>0</v>
      </c>
      <c r="D41" s="37">
        <v>-55.3</v>
      </c>
      <c r="E41" s="15"/>
    </row>
    <row r="42" spans="1:5" ht="12.75">
      <c r="A42" s="15" t="s">
        <v>169</v>
      </c>
      <c r="B42" s="15"/>
      <c r="C42" s="67">
        <v>-800</v>
      </c>
      <c r="D42" s="67">
        <v>-800</v>
      </c>
      <c r="E42" s="15"/>
    </row>
    <row r="43" spans="1:5" ht="12.75">
      <c r="A43" s="11" t="s">
        <v>175</v>
      </c>
      <c r="B43" s="15"/>
      <c r="C43" s="42">
        <f>SUM(C41:C42)</f>
        <v>-800</v>
      </c>
      <c r="D43" s="42">
        <f>SUM(D41:D42)</f>
        <v>-855.3</v>
      </c>
      <c r="E43" s="15"/>
    </row>
    <row r="44" spans="1:5" ht="12.75">
      <c r="A44" s="11"/>
      <c r="B44" s="15"/>
      <c r="C44" s="15"/>
      <c r="D44" s="15"/>
      <c r="E44" s="15"/>
    </row>
    <row r="45" spans="1:5" ht="12.75">
      <c r="A45" s="11" t="s">
        <v>221</v>
      </c>
      <c r="B45" s="29"/>
      <c r="C45" s="127">
        <f>C33+C38+C43</f>
        <v>568.8000000000002</v>
      </c>
      <c r="D45" s="127">
        <f>D33+D38+D43</f>
        <v>-1699.3000000000002</v>
      </c>
      <c r="E45" s="15"/>
    </row>
    <row r="46" spans="1:5" ht="12.75">
      <c r="A46" s="11" t="s">
        <v>32</v>
      </c>
      <c r="B46" s="11"/>
      <c r="C46" s="15"/>
      <c r="D46" s="15"/>
      <c r="E46" s="15"/>
    </row>
    <row r="47" spans="1:5" ht="12.75">
      <c r="A47" s="11" t="s">
        <v>170</v>
      </c>
      <c r="B47" s="11"/>
      <c r="C47" s="37">
        <f>D49</f>
        <v>6112.7</v>
      </c>
      <c r="D47" s="37">
        <v>7812</v>
      </c>
      <c r="E47" s="15"/>
    </row>
    <row r="48" spans="1:5" ht="12.75">
      <c r="A48" s="29"/>
      <c r="B48" s="29"/>
      <c r="C48" s="15"/>
      <c r="D48" s="15"/>
      <c r="E48" s="15"/>
    </row>
    <row r="49" spans="1:5" ht="13.5" thickBot="1">
      <c r="A49" s="11" t="s">
        <v>171</v>
      </c>
      <c r="B49" s="15"/>
      <c r="C49" s="43">
        <f>SUM(C45:C47)</f>
        <v>6681.5</v>
      </c>
      <c r="D49" s="43">
        <f>SUM(D45:D47)</f>
        <v>6112.7</v>
      </c>
      <c r="E49" s="15"/>
    </row>
    <row r="50" spans="1:5" ht="13.5" thickTop="1">
      <c r="A50" s="226"/>
      <c r="B50" s="227"/>
      <c r="C50" s="227"/>
      <c r="D50" s="227"/>
      <c r="E50" s="15"/>
    </row>
    <row r="51" spans="1:5" ht="12.75">
      <c r="A51" s="128" t="s">
        <v>172</v>
      </c>
      <c r="B51" s="121"/>
      <c r="C51" s="121"/>
      <c r="D51" s="121"/>
      <c r="E51" s="15"/>
    </row>
    <row r="52" spans="1:5" ht="12.75">
      <c r="A52" s="89" t="s">
        <v>188</v>
      </c>
      <c r="B52" s="121"/>
      <c r="C52" s="37">
        <v>5756</v>
      </c>
      <c r="D52" s="37">
        <v>5714</v>
      </c>
      <c r="E52" s="15"/>
    </row>
    <row r="53" spans="1:5" ht="12.75">
      <c r="A53" s="89" t="s">
        <v>173</v>
      </c>
      <c r="B53" s="121"/>
      <c r="C53" s="37">
        <v>926</v>
      </c>
      <c r="D53" s="37">
        <v>399</v>
      </c>
      <c r="E53" s="15"/>
    </row>
    <row r="54" spans="1:5" ht="13.5" thickBot="1">
      <c r="A54" s="89"/>
      <c r="B54" s="121"/>
      <c r="C54" s="129">
        <f>SUM(C52:C53)</f>
        <v>6682</v>
      </c>
      <c r="D54" s="129">
        <f>SUM(D52:D53)</f>
        <v>6113</v>
      </c>
      <c r="E54" s="15"/>
    </row>
    <row r="55" spans="1:5" ht="13.5" thickTop="1">
      <c r="A55" s="130"/>
      <c r="B55" s="130"/>
      <c r="C55" s="130"/>
      <c r="D55" s="15"/>
      <c r="E55" s="15"/>
    </row>
    <row r="56" spans="1:8" ht="27" customHeight="1">
      <c r="A56" s="224" t="s">
        <v>222</v>
      </c>
      <c r="B56" s="224"/>
      <c r="C56" s="224"/>
      <c r="D56" s="224"/>
      <c r="E56" s="224"/>
      <c r="F56" s="146"/>
      <c r="G56" s="146"/>
      <c r="H56" s="146"/>
    </row>
    <row r="57" spans="1:8" ht="12.75">
      <c r="A57" s="79"/>
      <c r="B57" s="79"/>
      <c r="C57" s="79"/>
      <c r="D57" s="79"/>
      <c r="E57" s="79"/>
      <c r="F57" s="146"/>
      <c r="G57" s="146"/>
      <c r="H57" s="146"/>
    </row>
    <row r="58" spans="1:8" ht="12.75">
      <c r="A58" s="79"/>
      <c r="B58" s="79"/>
      <c r="C58" s="79"/>
      <c r="D58" s="79"/>
      <c r="E58" s="79"/>
      <c r="F58" s="146"/>
      <c r="G58" s="146"/>
      <c r="H58" s="146"/>
    </row>
    <row r="59" spans="1:3" ht="12.75">
      <c r="A59" s="10"/>
      <c r="B59" s="10"/>
      <c r="C59" s="10"/>
    </row>
    <row r="60" spans="1:3" ht="12.75">
      <c r="A60" s="10"/>
      <c r="B60" s="10"/>
      <c r="C60" s="4"/>
    </row>
    <row r="61" spans="1:3" ht="12.75">
      <c r="A61" s="10"/>
      <c r="B61" s="10"/>
      <c r="C61" s="12"/>
    </row>
    <row r="62" spans="1:3" ht="12.75">
      <c r="A62" s="10"/>
      <c r="B62" s="10"/>
      <c r="C62" s="12"/>
    </row>
    <row r="63" spans="1:3" ht="12.75">
      <c r="A63" s="10"/>
      <c r="B63" s="10"/>
      <c r="C63" s="12"/>
    </row>
    <row r="64" spans="1:3" ht="12.75">
      <c r="A64" s="10"/>
      <c r="B64" s="10"/>
      <c r="C64" s="12"/>
    </row>
    <row r="65" spans="1:3" ht="12.75">
      <c r="A65" s="10"/>
      <c r="B65" s="10"/>
      <c r="C65" s="12"/>
    </row>
    <row r="66" spans="1:3" ht="12.75">
      <c r="A66" s="10"/>
      <c r="B66" s="10"/>
      <c r="C66" s="12"/>
    </row>
    <row r="67" spans="1:3" ht="12.75">
      <c r="A67" s="10"/>
      <c r="B67" s="10"/>
      <c r="C67" s="12"/>
    </row>
    <row r="68" spans="1:3" ht="12.75">
      <c r="A68" s="10"/>
      <c r="B68" s="10"/>
      <c r="C68" s="12"/>
    </row>
    <row r="69" spans="1:3" ht="12.75">
      <c r="A69" s="10"/>
      <c r="B69" s="10"/>
      <c r="C69" s="12"/>
    </row>
    <row r="70" spans="1:3" ht="12.75">
      <c r="A70" s="10"/>
      <c r="B70" s="10"/>
      <c r="C70" s="12"/>
    </row>
    <row r="71" spans="1:3" ht="12.75">
      <c r="A71" s="10"/>
      <c r="B71" s="10"/>
      <c r="C71" s="12"/>
    </row>
    <row r="72" spans="1:3" ht="12.75">
      <c r="A72" s="10"/>
      <c r="B72" s="10"/>
      <c r="C72" s="10"/>
    </row>
    <row r="73" spans="1:3" ht="12.75">
      <c r="A73" s="131"/>
      <c r="B73" s="10"/>
      <c r="C73" s="10"/>
    </row>
    <row r="74" spans="1:3" ht="12.75">
      <c r="A74" s="10"/>
      <c r="B74" s="10"/>
      <c r="C74" s="10"/>
    </row>
    <row r="75" spans="1:3" ht="12.75">
      <c r="A75" s="10"/>
      <c r="B75" s="10"/>
      <c r="C75" s="5"/>
    </row>
    <row r="76" spans="1:3" ht="12.75">
      <c r="A76" s="130"/>
      <c r="B76" s="130"/>
      <c r="C76" s="16"/>
    </row>
    <row r="77" spans="1:3" ht="12.75">
      <c r="A77" s="130"/>
      <c r="B77" s="130"/>
      <c r="C77" s="16"/>
    </row>
    <row r="78" spans="1:3" ht="12.75">
      <c r="A78" s="10"/>
      <c r="B78" s="130"/>
      <c r="C78" s="132"/>
    </row>
    <row r="79" spans="1:3" ht="12.75">
      <c r="A79" s="130"/>
      <c r="B79" s="10"/>
      <c r="C79" s="10"/>
    </row>
    <row r="80" spans="1:3" ht="12.75">
      <c r="A80" s="10"/>
      <c r="B80" s="10"/>
      <c r="C80" s="10"/>
    </row>
    <row r="81" spans="1:3" ht="12.75">
      <c r="A81" s="10"/>
      <c r="B81" s="10"/>
      <c r="C81" s="10"/>
    </row>
    <row r="82" spans="1:3" ht="12.75">
      <c r="A82" s="10"/>
      <c r="B82" s="10"/>
      <c r="C82" s="10"/>
    </row>
    <row r="83" spans="1:3" ht="12.75">
      <c r="A83" s="10"/>
      <c r="B83" s="10"/>
      <c r="C83" s="10"/>
    </row>
    <row r="84" spans="1:3" ht="12.75">
      <c r="A84" s="10"/>
      <c r="B84" s="10"/>
      <c r="C84" s="10"/>
    </row>
    <row r="85" spans="1:3" ht="12.75">
      <c r="A85" s="125"/>
      <c r="B85" s="10"/>
      <c r="C85" s="10"/>
    </row>
    <row r="86" spans="1:3" ht="12.75">
      <c r="A86" s="10"/>
      <c r="B86" s="10"/>
      <c r="C86" s="10"/>
    </row>
    <row r="87" spans="1:3" ht="12.75">
      <c r="A87" s="10"/>
      <c r="B87" s="10"/>
      <c r="C87" s="10"/>
    </row>
    <row r="88" spans="1:3" ht="12.75">
      <c r="A88" s="10"/>
      <c r="B88" s="10"/>
      <c r="C88" s="10"/>
    </row>
    <row r="89" spans="1:3" ht="12.75">
      <c r="A89" s="10"/>
      <c r="B89" s="10"/>
      <c r="C89" s="10"/>
    </row>
    <row r="90" spans="1:3" ht="12.75">
      <c r="A90" s="10"/>
      <c r="B90" s="10"/>
      <c r="C90" s="10"/>
    </row>
    <row r="91" spans="1:3" ht="12.75">
      <c r="A91" s="10"/>
      <c r="B91" s="10"/>
      <c r="C91" s="10"/>
    </row>
  </sheetData>
  <mergeCells count="2">
    <mergeCell ref="A50:D50"/>
    <mergeCell ref="A56:E56"/>
  </mergeCells>
  <printOptions horizontalCentered="1"/>
  <pageMargins left="0.393700787401575" right="0.236220472440945" top="0.71" bottom="0.75" header="0.511811023622047" footer="0.511811023622047"/>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H36"/>
  <sheetViews>
    <sheetView tabSelected="1" view="pageBreakPreview" zoomScale="60" workbookViewId="0" topLeftCell="A1">
      <selection activeCell="A23" sqref="A23"/>
    </sheetView>
  </sheetViews>
  <sheetFormatPr defaultColWidth="9.140625" defaultRowHeight="12.75"/>
  <cols>
    <col min="1" max="1" width="47.57421875" style="0" customWidth="1"/>
    <col min="2" max="2" width="11.421875" style="0" customWidth="1"/>
    <col min="3" max="3" width="2.421875" style="0" customWidth="1"/>
    <col min="4" max="4" width="11.140625" style="0" customWidth="1"/>
    <col min="5" max="5" width="1.421875" style="0" customWidth="1"/>
    <col min="6" max="6" width="11.8515625" style="0" customWidth="1"/>
    <col min="7" max="7" width="1.1484375" style="0" customWidth="1"/>
    <col min="8" max="8" width="13.00390625" style="0" customWidth="1"/>
  </cols>
  <sheetData>
    <row r="1" ht="12.75">
      <c r="A1" s="1" t="s">
        <v>17</v>
      </c>
    </row>
    <row r="2" ht="14.25">
      <c r="A2" s="38" t="s">
        <v>218</v>
      </c>
    </row>
    <row r="3" spans="1:5" ht="12.75">
      <c r="A3" s="11" t="s">
        <v>178</v>
      </c>
      <c r="B3" s="1"/>
      <c r="C3" s="1"/>
      <c r="D3" s="1"/>
      <c r="E3" s="1"/>
    </row>
    <row r="4" spans="1:8" ht="12.75">
      <c r="A4" s="29" t="s">
        <v>116</v>
      </c>
      <c r="B4" s="11"/>
      <c r="C4" s="11"/>
      <c r="D4" s="11"/>
      <c r="E4" s="11"/>
      <c r="F4" s="15"/>
      <c r="G4" s="15"/>
      <c r="H4" s="15"/>
    </row>
    <row r="5" spans="2:8" ht="12.75">
      <c r="B5" s="15"/>
      <c r="C5" s="15"/>
      <c r="D5" s="15"/>
      <c r="E5" s="15"/>
      <c r="F5" s="15"/>
      <c r="G5" s="15"/>
      <c r="H5" s="15"/>
    </row>
    <row r="6" spans="1:8" ht="12.75">
      <c r="A6" s="15"/>
      <c r="B6" s="11"/>
      <c r="C6" s="11"/>
      <c r="D6" s="11"/>
      <c r="E6" s="11"/>
      <c r="F6" s="11"/>
      <c r="G6" s="11"/>
      <c r="H6" s="11"/>
    </row>
    <row r="7" spans="1:8" ht="12.75">
      <c r="A7" s="15"/>
      <c r="B7" s="31" t="s">
        <v>35</v>
      </c>
      <c r="C7" s="31"/>
      <c r="D7" s="31" t="s">
        <v>36</v>
      </c>
      <c r="E7" s="31"/>
      <c r="F7" s="31" t="s">
        <v>37</v>
      </c>
      <c r="G7" s="31"/>
      <c r="H7" s="31"/>
    </row>
    <row r="8" spans="1:8" ht="13.5" thickBot="1">
      <c r="A8" s="15"/>
      <c r="B8" s="149" t="s">
        <v>38</v>
      </c>
      <c r="C8" s="149"/>
      <c r="D8" s="149" t="s">
        <v>39</v>
      </c>
      <c r="E8" s="149"/>
      <c r="F8" s="149" t="s">
        <v>40</v>
      </c>
      <c r="G8" s="149"/>
      <c r="H8" s="149" t="s">
        <v>41</v>
      </c>
    </row>
    <row r="9" spans="1:8" ht="12.75">
      <c r="A9" s="15"/>
      <c r="B9" s="31" t="s">
        <v>18</v>
      </c>
      <c r="C9" s="31"/>
      <c r="D9" s="31" t="s">
        <v>18</v>
      </c>
      <c r="E9" s="31"/>
      <c r="F9" s="31" t="s">
        <v>18</v>
      </c>
      <c r="G9" s="31"/>
      <c r="H9" s="31" t="s">
        <v>18</v>
      </c>
    </row>
    <row r="10" spans="1:8" ht="12.75">
      <c r="A10" s="15"/>
      <c r="B10" s="15"/>
      <c r="C10" s="15"/>
      <c r="D10" s="15"/>
      <c r="E10" s="15"/>
      <c r="F10" s="15"/>
      <c r="G10" s="15"/>
      <c r="H10" s="15"/>
    </row>
    <row r="11" spans="1:8" ht="12.75">
      <c r="A11" s="199" t="s">
        <v>223</v>
      </c>
      <c r="B11" s="15"/>
      <c r="C11" s="15"/>
      <c r="D11" s="15"/>
      <c r="E11" s="15"/>
      <c r="F11" s="15"/>
      <c r="G11" s="15"/>
      <c r="H11" s="15"/>
    </row>
    <row r="12" spans="1:8" ht="12.75">
      <c r="A12" s="15"/>
      <c r="B12" s="15"/>
      <c r="C12" s="15"/>
      <c r="D12" s="15"/>
      <c r="E12" s="15"/>
      <c r="F12" s="15"/>
      <c r="G12" s="15"/>
      <c r="H12" s="15"/>
    </row>
    <row r="13" spans="1:8" ht="12.75">
      <c r="A13" s="15" t="s">
        <v>179</v>
      </c>
      <c r="B13" s="37">
        <v>8000</v>
      </c>
      <c r="C13" s="59"/>
      <c r="D13" s="37">
        <v>4904</v>
      </c>
      <c r="E13" s="37"/>
      <c r="F13" s="37">
        <v>1807</v>
      </c>
      <c r="G13" s="37"/>
      <c r="H13" s="37">
        <f>SUM(B13:G13)</f>
        <v>14711</v>
      </c>
    </row>
    <row r="14" spans="1:8" ht="12.75">
      <c r="A14" s="150"/>
      <c r="B14" s="37"/>
      <c r="C14" s="37"/>
      <c r="D14" s="37"/>
      <c r="E14" s="37"/>
      <c r="F14" s="37"/>
      <c r="G14" s="37"/>
      <c r="H14" s="37"/>
    </row>
    <row r="15" spans="1:8" ht="12.75">
      <c r="A15" s="29" t="s">
        <v>203</v>
      </c>
      <c r="B15" s="37">
        <v>0</v>
      </c>
      <c r="C15" s="37"/>
      <c r="D15" s="110">
        <v>0</v>
      </c>
      <c r="E15" s="37"/>
      <c r="F15" s="37">
        <v>2333</v>
      </c>
      <c r="G15" s="37"/>
      <c r="H15" s="37">
        <f>SUM(B15:G15)</f>
        <v>2333</v>
      </c>
    </row>
    <row r="16" spans="1:8" ht="12.75">
      <c r="A16" s="29"/>
      <c r="B16" s="110"/>
      <c r="C16" s="37"/>
      <c r="D16" s="110"/>
      <c r="E16" s="37"/>
      <c r="F16" s="37"/>
      <c r="G16" s="37"/>
      <c r="H16" s="37"/>
    </row>
    <row r="17" spans="1:8" ht="12.75">
      <c r="A17" s="29" t="s">
        <v>133</v>
      </c>
      <c r="B17" s="37">
        <v>0</v>
      </c>
      <c r="C17" s="37"/>
      <c r="D17" s="37">
        <v>0</v>
      </c>
      <c r="E17" s="37"/>
      <c r="F17" s="37">
        <v>0</v>
      </c>
      <c r="G17" s="37"/>
      <c r="H17" s="37">
        <f>SUM(B17:G17)</f>
        <v>0</v>
      </c>
    </row>
    <row r="18" spans="1:8" ht="13.5" thickBot="1">
      <c r="A18" s="15"/>
      <c r="B18" s="72"/>
      <c r="C18" s="37"/>
      <c r="D18" s="72"/>
      <c r="E18" s="37"/>
      <c r="F18" s="72"/>
      <c r="G18" s="37"/>
      <c r="H18" s="72"/>
    </row>
    <row r="19" spans="1:8" ht="12.75">
      <c r="A19" s="15"/>
      <c r="B19" s="59" t="s">
        <v>32</v>
      </c>
      <c r="C19" s="37"/>
      <c r="D19" s="59" t="s">
        <v>32</v>
      </c>
      <c r="E19" s="37"/>
      <c r="F19" s="37"/>
      <c r="G19" s="37"/>
      <c r="H19" s="37"/>
    </row>
    <row r="20" spans="1:8" ht="12.75">
      <c r="A20" s="15" t="s">
        <v>204</v>
      </c>
      <c r="B20" s="37">
        <f>SUM(B11:B19)</f>
        <v>8000</v>
      </c>
      <c r="C20" s="37"/>
      <c r="D20" s="37">
        <f>SUM(D11:D19)</f>
        <v>4904</v>
      </c>
      <c r="E20" s="37"/>
      <c r="F20" s="37">
        <f>SUM(F11:F19)</f>
        <v>4140</v>
      </c>
      <c r="G20" s="37"/>
      <c r="H20" s="37">
        <f>SUM(H11:H19)</f>
        <v>17044</v>
      </c>
    </row>
    <row r="21" spans="1:8" ht="13.5" thickBot="1">
      <c r="A21" s="15"/>
      <c r="B21" s="72"/>
      <c r="C21" s="37"/>
      <c r="D21" s="72"/>
      <c r="E21" s="37"/>
      <c r="F21" s="72"/>
      <c r="G21" s="37"/>
      <c r="H21" s="72"/>
    </row>
    <row r="22" spans="2:8" ht="12.75">
      <c r="B22" s="12"/>
      <c r="C22" s="12"/>
      <c r="D22" s="12"/>
      <c r="E22" s="12"/>
      <c r="F22" s="12"/>
      <c r="G22" s="12"/>
      <c r="H22" s="12"/>
    </row>
    <row r="23" spans="1:8" ht="15.75">
      <c r="A23" s="200" t="s">
        <v>205</v>
      </c>
      <c r="B23" s="46"/>
      <c r="C23" s="46"/>
      <c r="D23" s="41"/>
      <c r="E23" s="41"/>
      <c r="F23" s="41"/>
      <c r="G23" s="41"/>
      <c r="H23" s="41"/>
    </row>
    <row r="24" spans="1:8" ht="15.75">
      <c r="A24" s="40"/>
      <c r="B24" s="47"/>
      <c r="C24" s="47"/>
      <c r="D24" s="41"/>
      <c r="E24" s="41"/>
      <c r="F24" s="41"/>
      <c r="G24" s="41"/>
      <c r="H24" s="41"/>
    </row>
    <row r="25" spans="1:8" ht="12.75">
      <c r="A25" t="s">
        <v>117</v>
      </c>
      <c r="B25" s="7">
        <v>8000</v>
      </c>
      <c r="C25" s="45"/>
      <c r="D25" s="7">
        <v>4904</v>
      </c>
      <c r="E25" s="7"/>
      <c r="F25" s="7">
        <v>1512</v>
      </c>
      <c r="G25" s="7"/>
      <c r="H25" s="7">
        <f>SUM(B25:G25)</f>
        <v>14416</v>
      </c>
    </row>
    <row r="26" spans="1:8" ht="12.75">
      <c r="A26" s="54"/>
      <c r="B26" s="7"/>
      <c r="C26" s="7"/>
      <c r="D26" s="7"/>
      <c r="E26" s="7"/>
      <c r="F26" s="7"/>
      <c r="G26" s="7"/>
      <c r="H26" s="7"/>
    </row>
    <row r="27" spans="1:8" ht="12.75">
      <c r="A27" s="2" t="s">
        <v>206</v>
      </c>
      <c r="B27" s="17" t="s">
        <v>99</v>
      </c>
      <c r="C27" s="7"/>
      <c r="D27" s="17">
        <v>0</v>
      </c>
      <c r="E27" s="7"/>
      <c r="F27" s="7">
        <v>1044</v>
      </c>
      <c r="G27" s="7"/>
      <c r="H27" s="7">
        <f>SUM(B27:G27)</f>
        <v>1044</v>
      </c>
    </row>
    <row r="28" spans="1:8" ht="12.75">
      <c r="A28" s="2"/>
      <c r="B28" s="17"/>
      <c r="C28" s="7"/>
      <c r="D28" s="17"/>
      <c r="E28" s="7"/>
      <c r="F28" s="7"/>
      <c r="G28" s="7"/>
      <c r="H28" s="7"/>
    </row>
    <row r="29" spans="1:8" ht="12.75">
      <c r="A29" s="29" t="s">
        <v>133</v>
      </c>
      <c r="B29" s="110"/>
      <c r="C29" s="37"/>
      <c r="D29" s="110"/>
      <c r="E29" s="37"/>
      <c r="F29" s="37">
        <v>-800</v>
      </c>
      <c r="G29" s="37"/>
      <c r="H29" s="37">
        <f>SUM(B29:G29)</f>
        <v>-800</v>
      </c>
    </row>
    <row r="30" spans="1:8" ht="13.5" thickBot="1">
      <c r="A30" s="15"/>
      <c r="B30" s="72"/>
      <c r="C30" s="37"/>
      <c r="D30" s="72"/>
      <c r="E30" s="37"/>
      <c r="F30" s="72"/>
      <c r="G30" s="37"/>
      <c r="H30" s="72"/>
    </row>
    <row r="31" spans="1:8" ht="12.75">
      <c r="A31" s="15"/>
      <c r="B31" s="59" t="s">
        <v>32</v>
      </c>
      <c r="C31" s="37"/>
      <c r="D31" s="59" t="s">
        <v>32</v>
      </c>
      <c r="E31" s="37"/>
      <c r="F31" s="37"/>
      <c r="G31" s="37"/>
      <c r="H31" s="37"/>
    </row>
    <row r="32" spans="1:8" ht="12.75">
      <c r="A32" s="15" t="s">
        <v>207</v>
      </c>
      <c r="B32" s="37">
        <f>SUM(B23:B31)</f>
        <v>8000</v>
      </c>
      <c r="C32" s="37"/>
      <c r="D32" s="37">
        <f>SUM(D23:D31)</f>
        <v>4904</v>
      </c>
      <c r="E32" s="37"/>
      <c r="F32" s="37">
        <f>SUM(F23:F31)</f>
        <v>1756</v>
      </c>
      <c r="G32" s="37"/>
      <c r="H32" s="37">
        <f>SUM(H23:H31)</f>
        <v>14660</v>
      </c>
    </row>
    <row r="33" spans="1:8" ht="13.5" thickBot="1">
      <c r="A33" s="15" t="s">
        <v>32</v>
      </c>
      <c r="B33" s="72"/>
      <c r="C33" s="37"/>
      <c r="D33" s="72"/>
      <c r="E33" s="37"/>
      <c r="F33" s="72"/>
      <c r="G33" s="37"/>
      <c r="H33" s="72"/>
    </row>
    <row r="34" ht="12.75" customHeight="1">
      <c r="A34" s="50"/>
    </row>
    <row r="35" spans="1:8" ht="12.75">
      <c r="A35" s="227"/>
      <c r="B35" s="227"/>
      <c r="C35" s="227"/>
      <c r="D35" s="227"/>
      <c r="E35" s="227"/>
      <c r="F35" s="227"/>
      <c r="G35" s="227"/>
      <c r="H35" s="227"/>
    </row>
    <row r="36" spans="1:8" ht="12.75">
      <c r="A36" s="227"/>
      <c r="B36" s="227"/>
      <c r="C36" s="227"/>
      <c r="D36" s="227"/>
      <c r="E36" s="227"/>
      <c r="F36" s="227"/>
      <c r="G36" s="227"/>
      <c r="H36" s="227"/>
    </row>
  </sheetData>
  <mergeCells count="1">
    <mergeCell ref="A35:H36"/>
  </mergeCells>
  <printOptions horizontalCentered="1"/>
  <pageMargins left="0.58" right="0.47"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M71"/>
  <sheetViews>
    <sheetView view="pageBreakPreview" zoomScale="60" workbookViewId="0" topLeftCell="A28">
      <selection activeCell="J9" sqref="J9"/>
    </sheetView>
  </sheetViews>
  <sheetFormatPr defaultColWidth="9.140625" defaultRowHeight="12.75"/>
  <cols>
    <col min="1" max="1" width="4.8515625" style="14" customWidth="1"/>
    <col min="2" max="2" width="7.57421875" style="0" customWidth="1"/>
    <col min="5" max="5" width="8.7109375" style="0" customWidth="1"/>
    <col min="6" max="6" width="19.8515625" style="0" customWidth="1"/>
    <col min="7" max="7" width="9.28125" style="0" customWidth="1"/>
    <col min="8" max="8" width="13.57421875" style="0" customWidth="1"/>
    <col min="9" max="9" width="12.8515625" style="0" bestFit="1" customWidth="1"/>
    <col min="10" max="10" width="12.8515625" style="0" customWidth="1"/>
    <col min="11" max="11" width="12.00390625" style="0" customWidth="1"/>
  </cols>
  <sheetData>
    <row r="1" spans="1:6" ht="12.75">
      <c r="A1" s="217" t="s">
        <v>17</v>
      </c>
      <c r="B1" s="217"/>
      <c r="C1" s="217"/>
      <c r="D1" s="217"/>
      <c r="E1" s="217"/>
      <c r="F1" s="217"/>
    </row>
    <row r="2" spans="1:6" ht="12.75">
      <c r="A2" s="207" t="s">
        <v>208</v>
      </c>
      <c r="B2" s="207"/>
      <c r="C2" s="207"/>
      <c r="D2" s="207"/>
      <c r="E2" s="207"/>
      <c r="F2" s="207"/>
    </row>
    <row r="3" spans="2:5" ht="12.75">
      <c r="B3" s="3"/>
      <c r="C3" s="3"/>
      <c r="D3" s="3"/>
      <c r="E3" s="3"/>
    </row>
    <row r="4" spans="1:10" ht="12.75">
      <c r="A4" s="23" t="s">
        <v>61</v>
      </c>
      <c r="B4" s="217" t="s">
        <v>127</v>
      </c>
      <c r="C4" s="217"/>
      <c r="D4" s="217"/>
      <c r="E4" s="217"/>
      <c r="F4" s="217"/>
      <c r="G4" s="217"/>
      <c r="H4" s="217"/>
      <c r="I4" s="217"/>
      <c r="J4" s="23"/>
    </row>
    <row r="6" spans="1:11" ht="12.75">
      <c r="A6" s="23" t="s">
        <v>63</v>
      </c>
      <c r="B6" s="217" t="s">
        <v>62</v>
      </c>
      <c r="C6" s="217"/>
      <c r="D6" s="217"/>
      <c r="E6" s="15"/>
      <c r="F6" s="15"/>
      <c r="G6" s="15"/>
      <c r="H6" s="15"/>
      <c r="I6" s="15"/>
      <c r="J6" s="15"/>
      <c r="K6" s="15"/>
    </row>
    <row r="7" spans="1:11" ht="53.25" customHeight="1">
      <c r="A7" s="24"/>
      <c r="B7" s="208" t="s">
        <v>260</v>
      </c>
      <c r="C7" s="208"/>
      <c r="D7" s="208"/>
      <c r="E7" s="208"/>
      <c r="F7" s="208"/>
      <c r="G7" s="208"/>
      <c r="H7" s="208"/>
      <c r="I7" s="208"/>
      <c r="J7" s="208"/>
      <c r="K7" s="208"/>
    </row>
    <row r="8" spans="1:11" ht="12.75" customHeight="1">
      <c r="A8" s="24"/>
      <c r="B8" s="88"/>
      <c r="C8" s="88"/>
      <c r="D8" s="88"/>
      <c r="E8" s="88"/>
      <c r="F8" s="88"/>
      <c r="G8" s="88"/>
      <c r="H8" s="88"/>
      <c r="I8" s="88"/>
      <c r="J8" s="88"/>
      <c r="K8" s="88"/>
    </row>
    <row r="9" spans="1:11" ht="12.75">
      <c r="A9" s="23" t="s">
        <v>64</v>
      </c>
      <c r="B9" s="1" t="s">
        <v>118</v>
      </c>
      <c r="C9" s="88"/>
      <c r="D9" s="88"/>
      <c r="E9" s="88"/>
      <c r="F9" s="88"/>
      <c r="G9" s="88"/>
      <c r="H9" s="88"/>
      <c r="I9" s="88"/>
      <c r="J9" s="88"/>
      <c r="K9" s="88"/>
    </row>
    <row r="10" spans="1:11" ht="12.75">
      <c r="A10" s="23"/>
      <c r="B10" s="231" t="s">
        <v>233</v>
      </c>
      <c r="C10" s="231"/>
      <c r="D10" s="231"/>
      <c r="E10" s="231"/>
      <c r="F10" s="231"/>
      <c r="G10" s="231"/>
      <c r="H10" s="231"/>
      <c r="I10" s="231"/>
      <c r="J10" s="231"/>
      <c r="K10" s="231"/>
    </row>
    <row r="11" spans="1:11" ht="12.75">
      <c r="A11" s="23"/>
      <c r="B11" s="231"/>
      <c r="C11" s="231"/>
      <c r="D11" s="231"/>
      <c r="E11" s="231"/>
      <c r="F11" s="231"/>
      <c r="G11" s="231"/>
      <c r="H11" s="231"/>
      <c r="I11" s="231"/>
      <c r="J11" s="231"/>
      <c r="K11" s="231"/>
    </row>
    <row r="12" spans="1:11" ht="12.75">
      <c r="A12" s="23"/>
      <c r="B12" s="231"/>
      <c r="C12" s="231"/>
      <c r="D12" s="231"/>
      <c r="E12" s="231"/>
      <c r="F12" s="231"/>
      <c r="G12" s="231"/>
      <c r="H12" s="231"/>
      <c r="I12" s="231"/>
      <c r="J12" s="231"/>
      <c r="K12" s="231"/>
    </row>
    <row r="13" spans="1:11" ht="12.75">
      <c r="A13" s="23"/>
      <c r="B13" s="160"/>
      <c r="C13" s="61"/>
      <c r="D13" s="61"/>
      <c r="E13" s="61"/>
      <c r="F13" s="88"/>
      <c r="G13" s="88"/>
      <c r="H13" s="88"/>
      <c r="I13" s="88"/>
      <c r="J13" s="88"/>
      <c r="K13" s="88"/>
    </row>
    <row r="14" spans="1:11" ht="14.25">
      <c r="A14" s="23"/>
      <c r="B14" s="100" t="s">
        <v>181</v>
      </c>
      <c r="C14" s="161"/>
      <c r="D14" s="100" t="s">
        <v>183</v>
      </c>
      <c r="E14" s="162"/>
      <c r="F14" s="163"/>
      <c r="G14" s="88"/>
      <c r="H14" s="88"/>
      <c r="I14" s="88"/>
      <c r="J14" s="88"/>
      <c r="K14" s="88"/>
    </row>
    <row r="15" spans="1:11" ht="14.25">
      <c r="A15" s="23"/>
      <c r="B15" s="100" t="s">
        <v>182</v>
      </c>
      <c r="C15" s="161"/>
      <c r="D15" s="100" t="s">
        <v>184</v>
      </c>
      <c r="E15" s="162"/>
      <c r="F15" s="163"/>
      <c r="G15" s="88"/>
      <c r="H15" s="88"/>
      <c r="I15" s="88"/>
      <c r="J15" s="88"/>
      <c r="K15" s="88"/>
    </row>
    <row r="16" spans="1:11" ht="12.75">
      <c r="A16" s="23"/>
      <c r="B16" s="11"/>
      <c r="C16" s="88"/>
      <c r="D16" s="88"/>
      <c r="E16" s="88"/>
      <c r="F16" s="88"/>
      <c r="G16" s="88"/>
      <c r="H16" s="88"/>
      <c r="I16" s="88"/>
      <c r="J16" s="88"/>
      <c r="K16" s="88"/>
    </row>
    <row r="17" spans="1:11" ht="12.75">
      <c r="A17" s="23"/>
      <c r="B17" s="29" t="s">
        <v>234</v>
      </c>
      <c r="C17" s="88"/>
      <c r="D17" s="88"/>
      <c r="E17" s="88"/>
      <c r="F17" s="88"/>
      <c r="G17" s="88"/>
      <c r="H17" s="88"/>
      <c r="I17" s="88"/>
      <c r="J17" s="88"/>
      <c r="K17" s="88"/>
    </row>
    <row r="18" spans="1:11" ht="12.75">
      <c r="A18" s="24"/>
      <c r="B18" s="29"/>
      <c r="C18" s="29"/>
      <c r="D18" s="29"/>
      <c r="E18" s="15"/>
      <c r="F18" s="15"/>
      <c r="G18" s="15"/>
      <c r="H18" s="15"/>
      <c r="I18" s="15"/>
      <c r="J18" s="15"/>
      <c r="K18" s="15"/>
    </row>
    <row r="19" spans="1:4" s="15" customFormat="1" ht="12.75">
      <c r="A19" s="24"/>
      <c r="B19" s="29" t="s">
        <v>235</v>
      </c>
      <c r="C19" s="29"/>
      <c r="D19" s="29"/>
    </row>
    <row r="20" spans="1:11" ht="12.75">
      <c r="A20" s="24"/>
      <c r="B20" s="2"/>
      <c r="C20" s="2"/>
      <c r="D20" s="2"/>
      <c r="E20" s="15"/>
      <c r="F20" s="15"/>
      <c r="G20" s="15"/>
      <c r="H20" s="15"/>
      <c r="I20" s="15"/>
      <c r="J20" s="15"/>
      <c r="K20" s="15"/>
    </row>
    <row r="21" spans="1:11" ht="12.75">
      <c r="A21" s="23" t="s">
        <v>66</v>
      </c>
      <c r="B21" s="11" t="s">
        <v>65</v>
      </c>
      <c r="C21" s="15"/>
      <c r="D21" s="15"/>
      <c r="E21" s="15"/>
      <c r="F21" s="15"/>
      <c r="G21" s="15"/>
      <c r="H21" s="15"/>
      <c r="I21" s="15"/>
      <c r="J21" s="15"/>
      <c r="K21" s="15"/>
    </row>
    <row r="22" spans="1:11" ht="12.75">
      <c r="A22" s="24"/>
      <c r="B22" s="209" t="s">
        <v>176</v>
      </c>
      <c r="C22" s="209"/>
      <c r="D22" s="209"/>
      <c r="E22" s="209"/>
      <c r="F22" s="209"/>
      <c r="G22" s="209"/>
      <c r="H22" s="209"/>
      <c r="I22" s="209"/>
      <c r="J22" s="209"/>
      <c r="K22" s="209"/>
    </row>
    <row r="23" spans="1:11" ht="12.75">
      <c r="A23" s="24"/>
      <c r="B23" s="15"/>
      <c r="C23" s="15"/>
      <c r="D23" s="15"/>
      <c r="E23" s="15"/>
      <c r="F23" s="15"/>
      <c r="G23" s="15"/>
      <c r="H23" s="15"/>
      <c r="I23" s="15"/>
      <c r="J23" s="15"/>
      <c r="K23" s="15"/>
    </row>
    <row r="24" spans="1:11" ht="12.75">
      <c r="A24" s="23" t="s">
        <v>67</v>
      </c>
      <c r="B24" s="11" t="s">
        <v>42</v>
      </c>
      <c r="C24" s="11"/>
      <c r="D24" s="11"/>
      <c r="E24" s="15"/>
      <c r="F24" s="15"/>
      <c r="G24" s="15"/>
      <c r="H24" s="15"/>
      <c r="I24" s="15"/>
      <c r="J24" s="15"/>
      <c r="K24" s="15"/>
    </row>
    <row r="25" spans="1:11" ht="12.75">
      <c r="A25" s="24"/>
      <c r="B25" s="210" t="s">
        <v>236</v>
      </c>
      <c r="C25" s="210"/>
      <c r="D25" s="210"/>
      <c r="E25" s="210"/>
      <c r="F25" s="210"/>
      <c r="G25" s="210"/>
      <c r="H25" s="210"/>
      <c r="I25" s="210"/>
      <c r="J25" s="210"/>
      <c r="K25" s="210"/>
    </row>
    <row r="26" spans="2:11" ht="12.75">
      <c r="B26" s="18"/>
      <c r="C26" s="18"/>
      <c r="D26" s="18"/>
      <c r="E26" s="18"/>
      <c r="F26" s="18"/>
      <c r="G26" s="18"/>
      <c r="H26" s="18"/>
      <c r="I26" s="18"/>
      <c r="J26" s="18"/>
      <c r="K26" s="18"/>
    </row>
    <row r="27" spans="1:11" ht="12.75">
      <c r="A27" s="23" t="s">
        <v>68</v>
      </c>
      <c r="B27" s="11" t="s">
        <v>43</v>
      </c>
      <c r="C27" s="15"/>
      <c r="D27" s="15"/>
      <c r="E27" s="15"/>
      <c r="F27" s="15"/>
      <c r="G27" s="15"/>
      <c r="H27" s="15"/>
      <c r="I27" s="15"/>
      <c r="J27" s="15"/>
      <c r="K27" s="15"/>
    </row>
    <row r="28" spans="1:11" ht="12.75" customHeight="1">
      <c r="A28" s="24"/>
      <c r="B28" s="227" t="s">
        <v>237</v>
      </c>
      <c r="C28" s="227"/>
      <c r="D28" s="227"/>
      <c r="E28" s="227"/>
      <c r="F28" s="227"/>
      <c r="G28" s="227"/>
      <c r="H28" s="227"/>
      <c r="I28" s="227"/>
      <c r="J28" s="227"/>
      <c r="K28" s="227"/>
    </row>
    <row r="29" spans="1:11" ht="12.75">
      <c r="A29" s="24"/>
      <c r="B29" s="227"/>
      <c r="C29" s="227"/>
      <c r="D29" s="227"/>
      <c r="E29" s="227"/>
      <c r="F29" s="227"/>
      <c r="G29" s="227"/>
      <c r="H29" s="227"/>
      <c r="I29" s="227"/>
      <c r="J29" s="227"/>
      <c r="K29" s="227"/>
    </row>
    <row r="31" spans="1:11" ht="12.75">
      <c r="A31" s="23" t="s">
        <v>70</v>
      </c>
      <c r="B31" s="11" t="s">
        <v>69</v>
      </c>
      <c r="C31" s="15"/>
      <c r="D31" s="15"/>
      <c r="E31" s="15"/>
      <c r="F31" s="15"/>
      <c r="G31" s="15"/>
      <c r="H31" s="15"/>
      <c r="I31" s="15"/>
      <c r="J31" s="15"/>
      <c r="K31" s="15"/>
    </row>
    <row r="32" spans="1:11" ht="12.75">
      <c r="A32" s="24"/>
      <c r="B32" s="232" t="s">
        <v>240</v>
      </c>
      <c r="C32" s="232"/>
      <c r="D32" s="232"/>
      <c r="E32" s="232"/>
      <c r="F32" s="232"/>
      <c r="G32" s="232"/>
      <c r="H32" s="232"/>
      <c r="I32" s="232"/>
      <c r="J32" s="232"/>
      <c r="K32" s="232"/>
    </row>
    <row r="33" spans="1:11" ht="12.75">
      <c r="A33" s="24"/>
      <c r="B33" s="232"/>
      <c r="C33" s="232"/>
      <c r="D33" s="232"/>
      <c r="E33" s="232"/>
      <c r="F33" s="232"/>
      <c r="G33" s="232"/>
      <c r="H33" s="232"/>
      <c r="I33" s="232"/>
      <c r="J33" s="232"/>
      <c r="K33" s="232"/>
    </row>
    <row r="35" spans="1:2" ht="12.75">
      <c r="A35" s="23" t="s">
        <v>71</v>
      </c>
      <c r="B35" s="1" t="s">
        <v>44</v>
      </c>
    </row>
    <row r="36" spans="2:11" ht="12.75">
      <c r="B36" s="231" t="s">
        <v>239</v>
      </c>
      <c r="C36" s="231"/>
      <c r="D36" s="231"/>
      <c r="E36" s="231"/>
      <c r="F36" s="231"/>
      <c r="G36" s="231"/>
      <c r="H36" s="231"/>
      <c r="I36" s="231"/>
      <c r="J36" s="231"/>
      <c r="K36" s="231"/>
    </row>
    <row r="37" spans="2:11" ht="12.75">
      <c r="B37" s="231"/>
      <c r="C37" s="231"/>
      <c r="D37" s="231"/>
      <c r="E37" s="231"/>
      <c r="F37" s="231"/>
      <c r="G37" s="231"/>
      <c r="H37" s="231"/>
      <c r="I37" s="231"/>
      <c r="J37" s="231"/>
      <c r="K37" s="231"/>
    </row>
    <row r="38" spans="2:10" ht="12.75">
      <c r="B38" s="15"/>
      <c r="C38" s="15"/>
      <c r="D38" s="15"/>
      <c r="E38" s="15"/>
      <c r="F38" s="15"/>
      <c r="G38" s="25"/>
      <c r="H38" s="15"/>
      <c r="I38" s="26"/>
      <c r="J38" s="26"/>
    </row>
    <row r="39" spans="1:11" ht="12.75">
      <c r="A39" s="23" t="s">
        <v>72</v>
      </c>
      <c r="B39" s="11" t="s">
        <v>45</v>
      </c>
      <c r="C39" s="15"/>
      <c r="D39" s="15"/>
      <c r="E39" s="15"/>
      <c r="F39" s="15"/>
      <c r="G39" s="15"/>
      <c r="H39" s="15"/>
      <c r="I39" s="15"/>
      <c r="J39" s="15"/>
      <c r="K39" s="15"/>
    </row>
    <row r="40" spans="1:11" s="15" customFormat="1" ht="12.75" customHeight="1">
      <c r="A40" s="24"/>
      <c r="B40" s="235" t="s">
        <v>238</v>
      </c>
      <c r="C40" s="235"/>
      <c r="D40" s="235"/>
      <c r="E40" s="235"/>
      <c r="F40" s="235"/>
      <c r="G40" s="235"/>
      <c r="H40" s="235"/>
      <c r="I40" s="235"/>
      <c r="J40" s="235"/>
      <c r="K40" s="235"/>
    </row>
    <row r="41" spans="2:11" ht="12.75">
      <c r="B41" s="88"/>
      <c r="C41" s="88"/>
      <c r="D41" s="88"/>
      <c r="E41" s="88"/>
      <c r="F41" s="88"/>
      <c r="G41" s="88"/>
      <c r="H41" s="88"/>
      <c r="I41" s="88"/>
      <c r="J41" s="88"/>
      <c r="K41" s="88"/>
    </row>
    <row r="42" spans="1:10" ht="12.75">
      <c r="A42" s="23" t="s">
        <v>73</v>
      </c>
      <c r="B42" s="11" t="s">
        <v>46</v>
      </c>
      <c r="C42" s="15"/>
      <c r="D42" s="15"/>
      <c r="E42" s="15"/>
      <c r="F42" s="15"/>
      <c r="G42" s="15"/>
      <c r="H42" s="15"/>
      <c r="I42" s="15"/>
      <c r="J42" s="15"/>
    </row>
    <row r="43" spans="1:11" ht="12.75">
      <c r="A43" s="24"/>
      <c r="B43" s="11" t="s">
        <v>52</v>
      </c>
      <c r="C43" s="15"/>
      <c r="D43" s="15"/>
      <c r="E43" s="15"/>
      <c r="F43" s="15"/>
      <c r="G43" s="15"/>
      <c r="H43" s="15"/>
      <c r="I43" s="15"/>
      <c r="J43" s="15"/>
      <c r="K43" s="15"/>
    </row>
    <row r="44" spans="1:11" ht="12.75">
      <c r="A44" s="24"/>
      <c r="B44" s="15"/>
      <c r="C44" s="11"/>
      <c r="D44" s="229" t="s">
        <v>258</v>
      </c>
      <c r="E44" s="229"/>
      <c r="F44" s="229"/>
      <c r="G44" s="229"/>
      <c r="H44" s="229"/>
      <c r="I44" s="229"/>
      <c r="J44" s="229"/>
      <c r="K44" s="229"/>
    </row>
    <row r="45" spans="1:11" ht="27" customHeight="1">
      <c r="A45" s="24"/>
      <c r="B45" s="15"/>
      <c r="C45" s="15"/>
      <c r="D45" s="230" t="s">
        <v>94</v>
      </c>
      <c r="E45" s="201"/>
      <c r="F45" s="202" t="s">
        <v>96</v>
      </c>
      <c r="G45" s="203"/>
      <c r="H45" s="202" t="s">
        <v>49</v>
      </c>
      <c r="I45" s="203"/>
      <c r="J45" s="204" t="s">
        <v>41</v>
      </c>
      <c r="K45" s="205"/>
    </row>
    <row r="46" spans="1:11" ht="12.75">
      <c r="A46" s="24"/>
      <c r="B46" s="73"/>
      <c r="C46" s="19"/>
      <c r="D46" s="85" t="s">
        <v>200</v>
      </c>
      <c r="E46" s="147" t="s">
        <v>201</v>
      </c>
      <c r="F46" s="85" t="s">
        <v>200</v>
      </c>
      <c r="G46" s="147" t="s">
        <v>201</v>
      </c>
      <c r="H46" s="85" t="s">
        <v>200</v>
      </c>
      <c r="I46" s="147" t="s">
        <v>201</v>
      </c>
      <c r="J46" s="168" t="s">
        <v>200</v>
      </c>
      <c r="K46" s="147" t="s">
        <v>201</v>
      </c>
    </row>
    <row r="47" spans="1:11" ht="12.75">
      <c r="A47" s="24"/>
      <c r="B47" s="20" t="s">
        <v>47</v>
      </c>
      <c r="C47" s="19"/>
      <c r="D47" s="56" t="s">
        <v>18</v>
      </c>
      <c r="E47" s="133" t="s">
        <v>18</v>
      </c>
      <c r="F47" s="137" t="s">
        <v>18</v>
      </c>
      <c r="G47" s="133" t="s">
        <v>18</v>
      </c>
      <c r="H47" s="137" t="s">
        <v>18</v>
      </c>
      <c r="I47" s="133" t="s">
        <v>18</v>
      </c>
      <c r="J47" s="137" t="s">
        <v>18</v>
      </c>
      <c r="K47" s="133" t="s">
        <v>18</v>
      </c>
    </row>
    <row r="48" spans="1:11" ht="12.75">
      <c r="A48" s="24"/>
      <c r="B48" s="20"/>
      <c r="C48" s="19"/>
      <c r="D48" s="56"/>
      <c r="E48" s="133"/>
      <c r="F48" s="137"/>
      <c r="G48" s="133"/>
      <c r="H48" s="137"/>
      <c r="I48" s="133"/>
      <c r="J48" s="137"/>
      <c r="K48" s="133"/>
    </row>
    <row r="49" spans="1:11" ht="12.75" customHeight="1">
      <c r="A49" s="24"/>
      <c r="B49" s="15" t="s">
        <v>48</v>
      </c>
      <c r="C49" s="15"/>
      <c r="D49" s="55">
        <f>Notes2!D13-329</f>
        <v>400</v>
      </c>
      <c r="E49" s="55">
        <v>436</v>
      </c>
      <c r="F49" s="138">
        <f>Notes2!F13-1863</f>
        <v>2027</v>
      </c>
      <c r="G49" s="148">
        <v>774</v>
      </c>
      <c r="H49" s="143">
        <f>Notes2!H13-197</f>
        <v>114</v>
      </c>
      <c r="I49" s="144">
        <v>221</v>
      </c>
      <c r="J49" s="176">
        <f>D49+F49+H49</f>
        <v>2541</v>
      </c>
      <c r="K49" s="177">
        <f>E49+I49+G49</f>
        <v>1431</v>
      </c>
    </row>
    <row r="50" spans="1:11" ht="12.75">
      <c r="A50" s="24"/>
      <c r="B50" s="15"/>
      <c r="C50" s="15"/>
      <c r="D50" s="22"/>
      <c r="E50" s="22"/>
      <c r="F50" s="139"/>
      <c r="G50" s="21"/>
      <c r="H50" s="145"/>
      <c r="I50" s="134"/>
      <c r="J50" s="140"/>
      <c r="K50" s="172"/>
    </row>
    <row r="51" spans="1:11" ht="12.75">
      <c r="A51" s="24"/>
      <c r="B51" s="11" t="s">
        <v>50</v>
      </c>
      <c r="C51" s="15"/>
      <c r="D51" s="130"/>
      <c r="E51" s="15"/>
      <c r="F51" s="140"/>
      <c r="G51" s="15"/>
      <c r="H51" s="140"/>
      <c r="I51" s="135"/>
      <c r="J51" s="140"/>
      <c r="K51" s="135"/>
    </row>
    <row r="52" spans="1:13" ht="12.75">
      <c r="A52" s="24"/>
      <c r="B52" s="234" t="s">
        <v>135</v>
      </c>
      <c r="C52" s="234"/>
      <c r="D52" s="99">
        <f>Notes2!D16-5</f>
        <v>27</v>
      </c>
      <c r="E52" s="37">
        <v>118</v>
      </c>
      <c r="F52" s="141">
        <f>Notes2!F16-946</f>
        <v>1034</v>
      </c>
      <c r="G52" s="37">
        <v>317</v>
      </c>
      <c r="H52" s="141">
        <f>Notes2!H16-122</f>
        <v>71</v>
      </c>
      <c r="I52" s="136">
        <v>97</v>
      </c>
      <c r="J52" s="139">
        <f>D52+F52+H52</f>
        <v>1132</v>
      </c>
      <c r="K52" s="172">
        <f>E52+G52+I52</f>
        <v>532</v>
      </c>
      <c r="L52" s="15"/>
      <c r="M52" s="69"/>
    </row>
    <row r="53" spans="1:11" ht="12.75">
      <c r="A53" s="24"/>
      <c r="B53" s="233" t="s">
        <v>20</v>
      </c>
      <c r="C53" s="233"/>
      <c r="D53" s="16"/>
      <c r="E53" s="136"/>
      <c r="F53" s="141"/>
      <c r="G53" s="142"/>
      <c r="H53" s="141"/>
      <c r="I53" s="136"/>
      <c r="J53" s="139"/>
      <c r="K53" s="172"/>
    </row>
    <row r="54" spans="1:11" ht="12.75">
      <c r="A54" s="24"/>
      <c r="B54" s="233"/>
      <c r="C54" s="233"/>
      <c r="D54" s="130"/>
      <c r="E54" s="135"/>
      <c r="F54" s="140"/>
      <c r="G54" s="135"/>
      <c r="H54" s="140"/>
      <c r="I54" s="135"/>
      <c r="J54" s="141">
        <v>107</v>
      </c>
      <c r="K54" s="136">
        <v>47</v>
      </c>
    </row>
    <row r="55" spans="1:11" ht="12.75">
      <c r="A55" s="24"/>
      <c r="B55" s="233" t="s">
        <v>107</v>
      </c>
      <c r="C55" s="233"/>
      <c r="D55" s="130"/>
      <c r="E55" s="135"/>
      <c r="F55" s="140"/>
      <c r="G55" s="135"/>
      <c r="H55" s="140"/>
      <c r="I55" s="135"/>
      <c r="J55" s="178">
        <v>0</v>
      </c>
      <c r="K55" s="179">
        <v>0</v>
      </c>
    </row>
    <row r="56" spans="1:11" ht="12.75">
      <c r="A56" s="24"/>
      <c r="B56" s="100" t="s">
        <v>126</v>
      </c>
      <c r="C56" s="100"/>
      <c r="D56" s="130"/>
      <c r="E56" s="135"/>
      <c r="F56" s="140"/>
      <c r="G56" s="135"/>
      <c r="H56" s="140"/>
      <c r="I56" s="135"/>
      <c r="J56" s="180">
        <f>SUM(J52:J55)</f>
        <v>1239</v>
      </c>
      <c r="K56" s="181">
        <f>SUM(K52:K55)</f>
        <v>579</v>
      </c>
    </row>
    <row r="57" spans="1:11" ht="12.75">
      <c r="A57" s="24"/>
      <c r="B57" s="206" t="s">
        <v>25</v>
      </c>
      <c r="C57" s="206"/>
      <c r="D57" s="130"/>
      <c r="E57" s="135"/>
      <c r="F57" s="140"/>
      <c r="G57" s="135"/>
      <c r="H57" s="140"/>
      <c r="I57" s="135"/>
      <c r="J57" s="141">
        <v>-9</v>
      </c>
      <c r="K57" s="136">
        <v>-26</v>
      </c>
    </row>
    <row r="58" spans="1:11" ht="13.5" thickBot="1">
      <c r="A58" s="24"/>
      <c r="B58" s="100" t="s">
        <v>128</v>
      </c>
      <c r="C58" s="100"/>
      <c r="D58" s="130"/>
      <c r="E58" s="135"/>
      <c r="F58" s="140"/>
      <c r="G58" s="135"/>
      <c r="H58" s="140"/>
      <c r="I58" s="135"/>
      <c r="J58" s="182">
        <f>SUM(J56:J57)</f>
        <v>1230</v>
      </c>
      <c r="K58" s="183">
        <f>SUM(K56:K57)</f>
        <v>553</v>
      </c>
    </row>
    <row r="59" spans="1:11" ht="13.5" thickTop="1">
      <c r="A59" s="24"/>
      <c r="B59" s="11" t="s">
        <v>101</v>
      </c>
      <c r="C59" s="15"/>
      <c r="D59" s="15"/>
      <c r="E59" s="15"/>
      <c r="F59" s="15"/>
      <c r="G59" s="15"/>
      <c r="H59" s="15"/>
      <c r="I59" s="15"/>
      <c r="J59" s="74"/>
      <c r="K59" s="74"/>
    </row>
    <row r="60" spans="1:11" ht="12.75">
      <c r="A60" s="24"/>
      <c r="B60" s="11" t="s">
        <v>115</v>
      </c>
      <c r="C60" s="15"/>
      <c r="D60" s="15"/>
      <c r="E60" s="15"/>
      <c r="F60" s="15"/>
      <c r="G60" s="15"/>
      <c r="H60" s="15"/>
      <c r="I60" s="15"/>
      <c r="J60" s="15"/>
      <c r="K60" s="15"/>
    </row>
    <row r="61" spans="1:11" ht="26.25" customHeight="1">
      <c r="A61" s="24"/>
      <c r="B61" s="228" t="s">
        <v>106</v>
      </c>
      <c r="C61" s="228"/>
      <c r="D61" s="228"/>
      <c r="E61" s="228"/>
      <c r="F61" s="228"/>
      <c r="G61" s="228"/>
      <c r="H61" s="228"/>
      <c r="I61" s="228"/>
      <c r="J61" s="228"/>
      <c r="K61" s="228"/>
    </row>
    <row r="62" spans="2:11" ht="14.25">
      <c r="B62" s="111"/>
      <c r="C62" s="111"/>
      <c r="D62" s="111"/>
      <c r="E62" s="111"/>
      <c r="F62" s="111"/>
      <c r="G62" s="111"/>
      <c r="H62" s="111"/>
      <c r="I62" s="111"/>
      <c r="J62" s="111"/>
      <c r="K62" s="111"/>
    </row>
    <row r="63" spans="2:11" ht="14.25">
      <c r="B63" s="111"/>
      <c r="C63" s="111"/>
      <c r="D63" s="111"/>
      <c r="E63" s="111"/>
      <c r="F63" s="111"/>
      <c r="G63" s="111"/>
      <c r="H63" s="111"/>
      <c r="I63" s="111"/>
      <c r="J63" s="111"/>
      <c r="K63" s="111"/>
    </row>
    <row r="64" spans="2:11" ht="14.25">
      <c r="B64" s="111"/>
      <c r="C64" s="111"/>
      <c r="D64" s="111"/>
      <c r="E64" s="111"/>
      <c r="F64" s="111"/>
      <c r="G64" s="111"/>
      <c r="H64" s="111"/>
      <c r="I64" s="111"/>
      <c r="J64" s="111"/>
      <c r="K64" s="111"/>
    </row>
    <row r="65" spans="2:11" ht="14.25">
      <c r="B65" s="111"/>
      <c r="C65" s="111"/>
      <c r="D65" s="111"/>
      <c r="E65" s="111"/>
      <c r="F65" s="111"/>
      <c r="G65" s="111"/>
      <c r="H65" s="111"/>
      <c r="I65" s="111"/>
      <c r="J65" s="111"/>
      <c r="K65" s="111"/>
    </row>
    <row r="66" spans="2:11" ht="14.25">
      <c r="B66" s="111"/>
      <c r="C66" s="111"/>
      <c r="D66" s="111"/>
      <c r="E66" s="111"/>
      <c r="F66" s="111"/>
      <c r="G66" s="111"/>
      <c r="H66" s="111"/>
      <c r="I66" s="111"/>
      <c r="J66" s="111"/>
      <c r="K66" s="111"/>
    </row>
    <row r="67" spans="2:11" ht="14.25">
      <c r="B67" s="111"/>
      <c r="C67" s="111"/>
      <c r="D67" s="111"/>
      <c r="E67" s="111"/>
      <c r="F67" s="111"/>
      <c r="G67" s="111"/>
      <c r="H67" s="111"/>
      <c r="I67" s="111"/>
      <c r="J67" s="111"/>
      <c r="K67" s="111"/>
    </row>
    <row r="68" spans="2:11" ht="14.25">
      <c r="B68" s="111"/>
      <c r="C68" s="111"/>
      <c r="D68" s="111"/>
      <c r="E68" s="111"/>
      <c r="F68" s="111"/>
      <c r="G68" s="111"/>
      <c r="H68" s="111"/>
      <c r="I68" s="111"/>
      <c r="J68" s="111"/>
      <c r="K68" s="111"/>
    </row>
    <row r="69" spans="2:11" ht="14.25">
      <c r="B69" s="111"/>
      <c r="C69" s="111"/>
      <c r="D69" s="111"/>
      <c r="E69" s="111"/>
      <c r="F69" s="111"/>
      <c r="G69" s="111"/>
      <c r="H69" s="111"/>
      <c r="I69" s="111"/>
      <c r="J69" s="111"/>
      <c r="K69" s="111"/>
    </row>
    <row r="70" spans="2:11" ht="14.25">
      <c r="B70" s="111"/>
      <c r="C70" s="111"/>
      <c r="D70" s="111"/>
      <c r="E70" s="111"/>
      <c r="F70" s="111"/>
      <c r="G70" s="111"/>
      <c r="H70" s="111"/>
      <c r="I70" s="111"/>
      <c r="J70" s="111"/>
      <c r="K70" s="111"/>
    </row>
    <row r="71" spans="2:11" ht="14.25">
      <c r="B71" s="111"/>
      <c r="C71" s="111"/>
      <c r="D71" s="111"/>
      <c r="E71" s="111"/>
      <c r="F71" s="111"/>
      <c r="G71" s="111"/>
      <c r="H71" s="111"/>
      <c r="I71" s="111"/>
      <c r="J71" s="111"/>
      <c r="K71" s="111"/>
    </row>
  </sheetData>
  <mergeCells count="22">
    <mergeCell ref="B32:K33"/>
    <mergeCell ref="B55:C55"/>
    <mergeCell ref="B52:C52"/>
    <mergeCell ref="B53:C54"/>
    <mergeCell ref="B36:K37"/>
    <mergeCell ref="B40:K40"/>
    <mergeCell ref="B7:K7"/>
    <mergeCell ref="B22:K22"/>
    <mergeCell ref="B25:K25"/>
    <mergeCell ref="B28:K29"/>
    <mergeCell ref="B10:K12"/>
    <mergeCell ref="A2:F2"/>
    <mergeCell ref="B4:I4"/>
    <mergeCell ref="B6:D6"/>
    <mergeCell ref="A1:F1"/>
    <mergeCell ref="B61:K61"/>
    <mergeCell ref="D44:K44"/>
    <mergeCell ref="D45:E45"/>
    <mergeCell ref="F45:G45"/>
    <mergeCell ref="H45:I45"/>
    <mergeCell ref="J45:K45"/>
    <mergeCell ref="B57:C57"/>
  </mergeCells>
  <printOptions/>
  <pageMargins left="0.36" right="0.26" top="0.54" bottom="0.51" header="0.38" footer="0.39"/>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L75"/>
  <sheetViews>
    <sheetView view="pageBreakPreview" zoomScale="75" zoomScaleNormal="75" zoomScaleSheetLayoutView="75" workbookViewId="0" topLeftCell="A1">
      <selection activeCell="I17" sqref="I17"/>
    </sheetView>
  </sheetViews>
  <sheetFormatPr defaultColWidth="9.140625" defaultRowHeight="12.75"/>
  <cols>
    <col min="1" max="1" width="4.8515625" style="14" customWidth="1"/>
    <col min="2" max="2" width="7.57421875" style="0" customWidth="1"/>
    <col min="5" max="5" width="8.7109375" style="0" customWidth="1"/>
    <col min="6" max="6" width="17.28125" style="0" customWidth="1"/>
    <col min="7" max="7" width="9.28125" style="0" customWidth="1"/>
    <col min="8" max="8" width="13.57421875" style="0" customWidth="1"/>
    <col min="9" max="9" width="12.8515625" style="0" bestFit="1" customWidth="1"/>
    <col min="10" max="10" width="12.8515625" style="0" customWidth="1"/>
    <col min="11" max="11" width="13.7109375" style="0" customWidth="1"/>
  </cols>
  <sheetData>
    <row r="1" spans="1:6" ht="12.75">
      <c r="A1" s="217" t="s">
        <v>17</v>
      </c>
      <c r="B1" s="217"/>
      <c r="C1" s="217"/>
      <c r="D1" s="217"/>
      <c r="E1" s="217"/>
      <c r="F1" s="217"/>
    </row>
    <row r="2" spans="1:6" ht="12.75">
      <c r="A2" s="207" t="s">
        <v>208</v>
      </c>
      <c r="B2" s="207"/>
      <c r="C2" s="207"/>
      <c r="D2" s="207"/>
      <c r="E2" s="207"/>
      <c r="F2" s="207"/>
    </row>
    <row r="3" spans="1:6" ht="12.75">
      <c r="A3" s="38"/>
      <c r="B3" s="38"/>
      <c r="C3" s="38"/>
      <c r="D3" s="38"/>
      <c r="E3" s="38"/>
      <c r="F3" s="38"/>
    </row>
    <row r="4" spans="1:9" ht="12.75">
      <c r="A4" s="23" t="s">
        <v>61</v>
      </c>
      <c r="B4" s="217" t="s">
        <v>129</v>
      </c>
      <c r="C4" s="217"/>
      <c r="D4" s="217"/>
      <c r="E4" s="217"/>
      <c r="F4" s="217"/>
      <c r="G4" s="217"/>
      <c r="H4" s="217"/>
      <c r="I4" s="217"/>
    </row>
    <row r="5" spans="1:9" ht="12.75">
      <c r="A5" s="23"/>
      <c r="B5" s="23"/>
      <c r="C5" s="23"/>
      <c r="D5" s="23"/>
      <c r="E5" s="23"/>
      <c r="F5" s="23"/>
      <c r="G5" s="23"/>
      <c r="H5" s="23"/>
      <c r="I5" s="23"/>
    </row>
    <row r="6" spans="1:9" ht="12.75">
      <c r="A6" s="23" t="s">
        <v>73</v>
      </c>
      <c r="B6" s="11" t="s">
        <v>209</v>
      </c>
      <c r="C6" s="15"/>
      <c r="D6" s="15"/>
      <c r="E6" s="15"/>
      <c r="F6" s="23"/>
      <c r="G6" s="23"/>
      <c r="H6" s="23"/>
      <c r="I6" s="23"/>
    </row>
    <row r="7" spans="1:5" ht="12.75">
      <c r="A7" s="24"/>
      <c r="B7" s="11" t="s">
        <v>52</v>
      </c>
      <c r="C7" s="15"/>
      <c r="D7" s="15"/>
      <c r="E7" s="15"/>
    </row>
    <row r="8" spans="2:11" ht="12.75">
      <c r="B8" s="15"/>
      <c r="C8" s="11"/>
      <c r="D8" s="244" t="s">
        <v>257</v>
      </c>
      <c r="E8" s="244"/>
      <c r="F8" s="244"/>
      <c r="G8" s="244"/>
      <c r="H8" s="244"/>
      <c r="I8" s="244"/>
      <c r="J8" s="244"/>
      <c r="K8" s="244"/>
    </row>
    <row r="9" spans="2:12" ht="26.25" customHeight="1">
      <c r="B9" s="15"/>
      <c r="C9" s="15"/>
      <c r="D9" s="230" t="s">
        <v>94</v>
      </c>
      <c r="E9" s="201"/>
      <c r="F9" s="202" t="s">
        <v>96</v>
      </c>
      <c r="G9" s="203"/>
      <c r="H9" s="202" t="s">
        <v>49</v>
      </c>
      <c r="I9" s="203"/>
      <c r="J9" s="204" t="s">
        <v>41</v>
      </c>
      <c r="K9" s="205"/>
      <c r="L9" s="39"/>
    </row>
    <row r="10" spans="2:11" ht="12.75">
      <c r="B10" s="20" t="s">
        <v>47</v>
      </c>
      <c r="C10" s="19"/>
      <c r="D10" s="85" t="s">
        <v>200</v>
      </c>
      <c r="E10" s="147" t="s">
        <v>201</v>
      </c>
      <c r="F10" s="168" t="s">
        <v>200</v>
      </c>
      <c r="G10" s="147" t="s">
        <v>201</v>
      </c>
      <c r="H10" s="168" t="s">
        <v>200</v>
      </c>
      <c r="I10" s="147" t="s">
        <v>201</v>
      </c>
      <c r="J10" s="168" t="s">
        <v>200</v>
      </c>
      <c r="K10" s="147" t="s">
        <v>201</v>
      </c>
    </row>
    <row r="11" spans="2:11" ht="12.75">
      <c r="B11" s="20"/>
      <c r="C11" s="19"/>
      <c r="D11" s="56" t="s">
        <v>18</v>
      </c>
      <c r="E11" s="133" t="s">
        <v>18</v>
      </c>
      <c r="F11" s="137" t="s">
        <v>18</v>
      </c>
      <c r="G11" s="133" t="s">
        <v>18</v>
      </c>
      <c r="H11" s="137" t="s">
        <v>18</v>
      </c>
      <c r="I11" s="133" t="s">
        <v>18</v>
      </c>
      <c r="J11" s="137" t="s">
        <v>18</v>
      </c>
      <c r="K11" s="133" t="s">
        <v>18</v>
      </c>
    </row>
    <row r="12" spans="2:11" ht="12.75">
      <c r="B12" s="20"/>
      <c r="C12" s="19"/>
      <c r="D12" s="10"/>
      <c r="E12" s="133"/>
      <c r="F12" s="169"/>
      <c r="G12" s="133"/>
      <c r="H12" s="169"/>
      <c r="I12" s="133"/>
      <c r="J12" s="169"/>
      <c r="K12" s="133"/>
    </row>
    <row r="13" spans="2:11" ht="12.75">
      <c r="B13" s="15" t="s">
        <v>48</v>
      </c>
      <c r="C13" s="15"/>
      <c r="D13" s="164">
        <v>729</v>
      </c>
      <c r="E13" s="166">
        <v>1039.9</v>
      </c>
      <c r="F13" s="184">
        <v>3890</v>
      </c>
      <c r="G13" s="171">
        <v>1365</v>
      </c>
      <c r="H13" s="170">
        <v>311</v>
      </c>
      <c r="I13" s="166">
        <v>437</v>
      </c>
      <c r="J13" s="176">
        <f>D13+F13+H13</f>
        <v>4930</v>
      </c>
      <c r="K13" s="177">
        <f>E13+G13+I13</f>
        <v>2841.9</v>
      </c>
    </row>
    <row r="14" spans="2:11" ht="12.75">
      <c r="B14" s="15"/>
      <c r="C14" s="15"/>
      <c r="D14" s="10"/>
      <c r="E14" s="167"/>
      <c r="F14" s="169"/>
      <c r="G14" s="172"/>
      <c r="H14" s="169"/>
      <c r="I14" s="134"/>
      <c r="J14" s="139"/>
      <c r="K14" s="174"/>
    </row>
    <row r="15" spans="2:11" ht="12.75">
      <c r="B15" s="11" t="s">
        <v>50</v>
      </c>
      <c r="C15" s="15"/>
      <c r="D15" s="10"/>
      <c r="E15" s="135"/>
      <c r="F15" s="169"/>
      <c r="G15" s="135"/>
      <c r="H15" s="169"/>
      <c r="I15" s="135"/>
      <c r="J15" s="140"/>
      <c r="K15" s="174"/>
    </row>
    <row r="16" spans="2:11" ht="12.75">
      <c r="B16" s="209" t="s">
        <v>210</v>
      </c>
      <c r="C16" s="209"/>
      <c r="D16" s="10">
        <v>32</v>
      </c>
      <c r="E16" s="136">
        <v>232</v>
      </c>
      <c r="F16" s="198">
        <v>1980</v>
      </c>
      <c r="G16" s="136">
        <v>573</v>
      </c>
      <c r="H16" s="169">
        <v>193</v>
      </c>
      <c r="I16" s="136">
        <v>180</v>
      </c>
      <c r="J16" s="139">
        <f>D16+F16+H16</f>
        <v>2205</v>
      </c>
      <c r="K16" s="172">
        <f>E16+G16+I16</f>
        <v>985</v>
      </c>
    </row>
    <row r="17" spans="2:12" ht="12.75">
      <c r="B17" s="234" t="s">
        <v>20</v>
      </c>
      <c r="C17" s="234"/>
      <c r="D17" s="16"/>
      <c r="E17" s="136"/>
      <c r="F17" s="169"/>
      <c r="G17" s="136"/>
      <c r="H17" s="141"/>
      <c r="I17" s="173"/>
      <c r="J17" s="169"/>
      <c r="K17" s="172"/>
      <c r="L17" s="39"/>
    </row>
    <row r="18" spans="2:12" ht="12.75">
      <c r="B18" s="234"/>
      <c r="C18" s="234"/>
      <c r="D18" s="130"/>
      <c r="E18" s="135"/>
      <c r="F18" s="140"/>
      <c r="G18" s="135"/>
      <c r="H18" s="140"/>
      <c r="I18" s="174"/>
      <c r="J18" s="169">
        <f>96+3+46</f>
        <v>145</v>
      </c>
      <c r="K18" s="173">
        <v>98</v>
      </c>
      <c r="L18" s="15"/>
    </row>
    <row r="19" spans="2:12" ht="12.75">
      <c r="B19" s="235" t="s">
        <v>107</v>
      </c>
      <c r="C19" s="235"/>
      <c r="D19" s="130"/>
      <c r="E19" s="135"/>
      <c r="F19" s="140"/>
      <c r="G19" s="135"/>
      <c r="H19" s="140"/>
      <c r="I19" s="174"/>
      <c r="J19" s="184">
        <v>0</v>
      </c>
      <c r="K19" s="179">
        <v>-3</v>
      </c>
      <c r="L19" s="15"/>
    </row>
    <row r="20" spans="2:12" ht="12.75">
      <c r="B20" s="29" t="s">
        <v>126</v>
      </c>
      <c r="C20" s="29"/>
      <c r="D20" s="130"/>
      <c r="E20" s="135"/>
      <c r="F20" s="140"/>
      <c r="G20" s="135"/>
      <c r="H20" s="140"/>
      <c r="I20" s="175"/>
      <c r="J20" s="180">
        <f>SUM(J16:J19)</f>
        <v>2350</v>
      </c>
      <c r="K20" s="181">
        <f>SUM(K16:K19)</f>
        <v>1080</v>
      </c>
      <c r="L20" s="39"/>
    </row>
    <row r="21" spans="2:12" ht="12.75">
      <c r="B21" s="234" t="s">
        <v>25</v>
      </c>
      <c r="C21" s="234"/>
      <c r="D21" s="130"/>
      <c r="E21" s="135"/>
      <c r="F21" s="140"/>
      <c r="G21" s="135"/>
      <c r="H21" s="140"/>
      <c r="I21" s="175"/>
      <c r="J21" s="141">
        <v>-17</v>
      </c>
      <c r="K21" s="136">
        <f>-36</f>
        <v>-36</v>
      </c>
      <c r="L21" s="15"/>
    </row>
    <row r="22" spans="2:12" ht="13.5" thickBot="1">
      <c r="B22" s="29" t="s">
        <v>128</v>
      </c>
      <c r="C22" s="29"/>
      <c r="D22" s="130"/>
      <c r="E22" s="135"/>
      <c r="F22" s="140"/>
      <c r="G22" s="135"/>
      <c r="H22" s="140"/>
      <c r="I22" s="175"/>
      <c r="J22" s="182">
        <f>SUM(J20:J21)</f>
        <v>2333</v>
      </c>
      <c r="K22" s="183">
        <f>SUM(K20:K21)</f>
        <v>1044</v>
      </c>
      <c r="L22" s="39"/>
    </row>
    <row r="23" spans="3:10" ht="13.5" thickTop="1">
      <c r="C23" s="15"/>
      <c r="D23" s="15"/>
      <c r="E23" s="15"/>
      <c r="F23" s="15"/>
      <c r="G23" s="15"/>
      <c r="H23" s="15"/>
      <c r="I23" s="15"/>
      <c r="J23" s="15"/>
    </row>
    <row r="24" spans="2:11" ht="12.75">
      <c r="B24" s="11" t="s">
        <v>101</v>
      </c>
      <c r="C24" s="15"/>
      <c r="D24" s="15"/>
      <c r="E24" s="15"/>
      <c r="F24" s="15"/>
      <c r="G24" s="15"/>
      <c r="H24" s="15"/>
      <c r="I24" s="15"/>
      <c r="J24" s="15"/>
      <c r="K24" s="15"/>
    </row>
    <row r="25" spans="2:11" ht="12.75">
      <c r="B25" s="11" t="s">
        <v>211</v>
      </c>
      <c r="C25" s="15"/>
      <c r="D25" s="15"/>
      <c r="E25" s="15"/>
      <c r="F25" s="15"/>
      <c r="G25" s="15"/>
      <c r="H25" s="15"/>
      <c r="I25" s="15"/>
      <c r="J25" s="15"/>
      <c r="K25" s="15"/>
    </row>
    <row r="26" spans="2:11" ht="12.75">
      <c r="B26" s="243" t="s">
        <v>106</v>
      </c>
      <c r="C26" s="243"/>
      <c r="D26" s="243"/>
      <c r="E26" s="243"/>
      <c r="F26" s="243"/>
      <c r="G26" s="243"/>
      <c r="H26" s="243"/>
      <c r="I26" s="243"/>
      <c r="J26" s="243"/>
      <c r="K26" s="243"/>
    </row>
    <row r="27" spans="1:9" ht="12.75">
      <c r="A27" s="23"/>
      <c r="B27" s="23"/>
      <c r="C27" s="23"/>
      <c r="D27" s="23"/>
      <c r="E27" s="23"/>
      <c r="F27" s="23"/>
      <c r="G27" s="23"/>
      <c r="H27" s="23"/>
      <c r="I27" s="23"/>
    </row>
    <row r="28" spans="1:2" ht="12.75">
      <c r="A28" s="23" t="s">
        <v>74</v>
      </c>
      <c r="B28" s="1" t="s">
        <v>51</v>
      </c>
    </row>
    <row r="29" spans="2:11" ht="12.75">
      <c r="B29" s="242" t="s">
        <v>255</v>
      </c>
      <c r="C29" s="242"/>
      <c r="D29" s="242"/>
      <c r="E29" s="242"/>
      <c r="F29" s="242"/>
      <c r="G29" s="242"/>
      <c r="H29" s="242"/>
      <c r="I29" s="242"/>
      <c r="J29" s="242"/>
      <c r="K29" s="242"/>
    </row>
    <row r="30" spans="2:11" ht="12.75">
      <c r="B30" s="242"/>
      <c r="C30" s="242"/>
      <c r="D30" s="242"/>
      <c r="E30" s="242"/>
      <c r="F30" s="242"/>
      <c r="G30" s="242"/>
      <c r="H30" s="242"/>
      <c r="I30" s="242"/>
      <c r="J30" s="242"/>
      <c r="K30" s="242"/>
    </row>
    <row r="32" spans="1:8" ht="12.75">
      <c r="A32" s="23" t="s">
        <v>75</v>
      </c>
      <c r="B32" s="1" t="s">
        <v>53</v>
      </c>
      <c r="H32" s="71"/>
    </row>
    <row r="33" spans="2:11" ht="12.75" customHeight="1">
      <c r="B33" s="236" t="s">
        <v>241</v>
      </c>
      <c r="C33" s="236"/>
      <c r="D33" s="236"/>
      <c r="E33" s="236"/>
      <c r="F33" s="236"/>
      <c r="G33" s="236"/>
      <c r="H33" s="236"/>
      <c r="I33" s="236"/>
      <c r="J33" s="236"/>
      <c r="K33" s="236"/>
    </row>
    <row r="34" spans="1:11" s="15" customFormat="1" ht="12.75" customHeight="1">
      <c r="A34" s="24"/>
      <c r="B34" s="89"/>
      <c r="C34" s="89"/>
      <c r="D34" s="89"/>
      <c r="E34" s="89"/>
      <c r="F34" s="89"/>
      <c r="G34" s="89"/>
      <c r="H34" s="89"/>
      <c r="I34" s="89"/>
      <c r="J34" s="89"/>
      <c r="K34" s="89"/>
    </row>
    <row r="35" spans="2:11" ht="12.75" customHeight="1">
      <c r="B35" s="236" t="s">
        <v>243</v>
      </c>
      <c r="C35" s="236"/>
      <c r="D35" s="236"/>
      <c r="E35" s="236"/>
      <c r="F35" s="236"/>
      <c r="G35" s="236"/>
      <c r="H35" s="236"/>
      <c r="I35" s="236"/>
      <c r="J35" s="236"/>
      <c r="K35" s="236"/>
    </row>
    <row r="36" spans="2:11" ht="12.75" customHeight="1">
      <c r="B36" s="236"/>
      <c r="C36" s="236"/>
      <c r="D36" s="236"/>
      <c r="E36" s="236"/>
      <c r="F36" s="236"/>
      <c r="G36" s="236"/>
      <c r="H36" s="236"/>
      <c r="I36" s="236"/>
      <c r="J36" s="236"/>
      <c r="K36" s="236"/>
    </row>
    <row r="37" spans="2:11" ht="12.75" customHeight="1">
      <c r="B37" s="236"/>
      <c r="C37" s="236"/>
      <c r="D37" s="236"/>
      <c r="E37" s="236"/>
      <c r="F37" s="236"/>
      <c r="G37" s="236"/>
      <c r="H37" s="236"/>
      <c r="I37" s="236"/>
      <c r="J37" s="236"/>
      <c r="K37" s="236"/>
    </row>
    <row r="38" spans="2:11" ht="12.75" customHeight="1">
      <c r="B38" s="227"/>
      <c r="C38" s="227"/>
      <c r="D38" s="227"/>
      <c r="E38" s="227"/>
      <c r="F38" s="227"/>
      <c r="G38" s="227"/>
      <c r="H38" s="227"/>
      <c r="I38" s="227"/>
      <c r="J38" s="227"/>
      <c r="K38" s="227"/>
    </row>
    <row r="39" spans="2:11" ht="12.75" customHeight="1">
      <c r="B39" s="227"/>
      <c r="C39" s="227"/>
      <c r="D39" s="227"/>
      <c r="E39" s="227"/>
      <c r="F39" s="227"/>
      <c r="G39" s="227"/>
      <c r="H39" s="227"/>
      <c r="I39" s="227"/>
      <c r="J39" s="227"/>
      <c r="K39" s="227"/>
    </row>
    <row r="40" spans="1:9" ht="12.75">
      <c r="A40" s="23"/>
      <c r="B40" s="23"/>
      <c r="C40" s="23"/>
      <c r="D40" s="23"/>
      <c r="E40" s="23"/>
      <c r="F40" s="23"/>
      <c r="G40" s="23"/>
      <c r="H40" s="23"/>
      <c r="I40" s="23"/>
    </row>
    <row r="41" spans="1:2" ht="12.75">
      <c r="A41" s="23" t="s">
        <v>76</v>
      </c>
      <c r="B41" s="1" t="s">
        <v>92</v>
      </c>
    </row>
    <row r="42" spans="2:11" ht="12.75">
      <c r="B42" s="209" t="s">
        <v>244</v>
      </c>
      <c r="C42" s="209"/>
      <c r="D42" s="209"/>
      <c r="E42" s="209"/>
      <c r="F42" s="209"/>
      <c r="G42" s="209"/>
      <c r="H42" s="209"/>
      <c r="I42" s="209"/>
      <c r="J42" s="209"/>
      <c r="K42" s="209"/>
    </row>
    <row r="44" spans="1:10" ht="12.75">
      <c r="A44" s="23" t="s">
        <v>119</v>
      </c>
      <c r="B44" s="11" t="s">
        <v>93</v>
      </c>
      <c r="C44" s="15"/>
      <c r="D44" s="15"/>
      <c r="E44" s="15"/>
      <c r="F44" s="15"/>
      <c r="G44" s="15"/>
      <c r="H44" s="15"/>
      <c r="I44" s="15"/>
      <c r="J44" s="15"/>
    </row>
    <row r="45" spans="1:11" ht="14.25" customHeight="1">
      <c r="A45" s="24"/>
      <c r="B45" s="245" t="s">
        <v>251</v>
      </c>
      <c r="C45" s="245"/>
      <c r="D45" s="245"/>
      <c r="E45" s="245"/>
      <c r="F45" s="245"/>
      <c r="G45" s="245"/>
      <c r="H45" s="245"/>
      <c r="I45" s="245"/>
      <c r="J45" s="245"/>
      <c r="K45" s="245"/>
    </row>
    <row r="46" spans="1:11" ht="14.25" customHeight="1">
      <c r="A46" s="24"/>
      <c r="B46" s="79"/>
      <c r="C46" s="79"/>
      <c r="D46" s="79"/>
      <c r="E46" s="79"/>
      <c r="F46" s="79"/>
      <c r="G46" s="79"/>
      <c r="H46" s="79"/>
      <c r="I46" s="79"/>
      <c r="J46" s="79"/>
      <c r="K46" s="79"/>
    </row>
    <row r="47" spans="1:11" ht="12.75">
      <c r="A47" s="23" t="s">
        <v>77</v>
      </c>
      <c r="B47" s="11" t="s">
        <v>134</v>
      </c>
      <c r="C47" s="15"/>
      <c r="D47" s="15"/>
      <c r="E47" s="15"/>
      <c r="F47" s="15"/>
      <c r="G47" s="15"/>
      <c r="H47" s="15"/>
      <c r="I47" s="15"/>
      <c r="J47" s="15"/>
      <c r="K47" s="15"/>
    </row>
    <row r="48" spans="2:11" ht="12.75">
      <c r="B48" s="15"/>
      <c r="C48" s="15"/>
      <c r="D48" s="15"/>
      <c r="E48" s="15"/>
      <c r="F48" s="15"/>
      <c r="G48" s="15"/>
      <c r="H48" s="15"/>
      <c r="I48" s="15"/>
      <c r="J48" s="15"/>
      <c r="K48" s="15"/>
    </row>
    <row r="49" spans="1:11" ht="12.75">
      <c r="A49" s="23" t="s">
        <v>78</v>
      </c>
      <c r="B49" s="11" t="s">
        <v>248</v>
      </c>
      <c r="C49" s="15"/>
      <c r="D49" s="15"/>
      <c r="E49" s="15"/>
      <c r="F49" s="15"/>
      <c r="G49" s="71"/>
      <c r="H49" s="15"/>
      <c r="I49" s="15"/>
      <c r="J49" s="15"/>
      <c r="K49" s="15"/>
    </row>
    <row r="50" spans="2:11" ht="38.25" customHeight="1">
      <c r="B50" s="238" t="s">
        <v>247</v>
      </c>
      <c r="C50" s="238"/>
      <c r="D50" s="238"/>
      <c r="E50" s="238"/>
      <c r="F50" s="238"/>
      <c r="G50" s="238"/>
      <c r="H50" s="238"/>
      <c r="I50" s="238"/>
      <c r="J50" s="238"/>
      <c r="K50" s="238"/>
    </row>
    <row r="51" spans="1:11" s="15" customFormat="1" ht="51.75" customHeight="1">
      <c r="A51" s="24"/>
      <c r="B51" s="227"/>
      <c r="C51" s="227"/>
      <c r="D51" s="227"/>
      <c r="E51" s="227"/>
      <c r="F51" s="227"/>
      <c r="G51" s="227"/>
      <c r="H51" s="227"/>
      <c r="I51" s="227"/>
      <c r="J51" s="227"/>
      <c r="K51" s="227"/>
    </row>
    <row r="52" spans="2:11" ht="12.75" customHeight="1">
      <c r="B52" s="15"/>
      <c r="C52" s="15"/>
      <c r="D52" s="15"/>
      <c r="E52" s="15"/>
      <c r="F52" s="15"/>
      <c r="G52" s="15"/>
      <c r="H52" s="15"/>
      <c r="I52" s="15"/>
      <c r="J52" s="15"/>
      <c r="K52" s="15"/>
    </row>
    <row r="53" spans="1:11" ht="12.75">
      <c r="A53" s="23" t="s">
        <v>79</v>
      </c>
      <c r="B53" s="11" t="s">
        <v>249</v>
      </c>
      <c r="C53" s="29"/>
      <c r="D53" s="29"/>
      <c r="E53" s="29"/>
      <c r="F53" s="29"/>
      <c r="G53" s="29"/>
      <c r="H53" s="29"/>
      <c r="I53" s="29"/>
      <c r="J53" s="29"/>
      <c r="K53" s="29"/>
    </row>
    <row r="54" spans="1:11" ht="27" customHeight="1">
      <c r="A54" s="24"/>
      <c r="B54" s="236" t="s">
        <v>256</v>
      </c>
      <c r="C54" s="236"/>
      <c r="D54" s="236"/>
      <c r="E54" s="236"/>
      <c r="F54" s="236"/>
      <c r="G54" s="236"/>
      <c r="H54" s="236"/>
      <c r="I54" s="236"/>
      <c r="J54" s="236"/>
      <c r="K54" s="236"/>
    </row>
    <row r="55" spans="2:11" ht="12.75">
      <c r="B55" s="15"/>
      <c r="C55" s="15"/>
      <c r="D55" s="15"/>
      <c r="E55" s="15"/>
      <c r="F55" s="15"/>
      <c r="G55" s="15"/>
      <c r="H55" s="15"/>
      <c r="I55" s="15"/>
      <c r="J55" s="15"/>
      <c r="K55" s="15"/>
    </row>
    <row r="56" spans="1:11" ht="12.75">
      <c r="A56" s="23" t="s">
        <v>80</v>
      </c>
      <c r="B56" s="11" t="s">
        <v>174</v>
      </c>
      <c r="C56" s="15"/>
      <c r="D56" s="15"/>
      <c r="E56" s="15"/>
      <c r="F56" s="15"/>
      <c r="G56" s="15"/>
      <c r="H56" s="15"/>
      <c r="I56" s="15"/>
      <c r="J56" s="15"/>
      <c r="K56" s="15"/>
    </row>
    <row r="57" spans="1:11" ht="51.75" customHeight="1">
      <c r="A57" s="24"/>
      <c r="B57" s="208" t="s">
        <v>252</v>
      </c>
      <c r="C57" s="208"/>
      <c r="D57" s="208"/>
      <c r="E57" s="208"/>
      <c r="F57" s="208"/>
      <c r="G57" s="208"/>
      <c r="H57" s="208"/>
      <c r="I57" s="208"/>
      <c r="J57" s="208"/>
      <c r="K57" s="208"/>
    </row>
    <row r="59" spans="1:9" ht="12.75" customHeight="1">
      <c r="A59" s="23" t="s">
        <v>81</v>
      </c>
      <c r="B59" s="11" t="s">
        <v>177</v>
      </c>
      <c r="C59" s="15"/>
      <c r="D59" s="15"/>
      <c r="E59" s="15"/>
      <c r="F59" s="15"/>
      <c r="G59" s="15"/>
      <c r="H59" s="15"/>
      <c r="I59" s="15"/>
    </row>
    <row r="60" spans="1:11" ht="12.75">
      <c r="A60" s="24"/>
      <c r="B60" s="237" t="s">
        <v>253</v>
      </c>
      <c r="C60" s="237"/>
      <c r="D60" s="237"/>
      <c r="E60" s="237"/>
      <c r="F60" s="237"/>
      <c r="G60" s="237"/>
      <c r="H60" s="237"/>
      <c r="I60" s="237"/>
      <c r="J60" s="237"/>
      <c r="K60" s="237"/>
    </row>
    <row r="62" spans="1:2" ht="12.75">
      <c r="A62" s="23" t="s">
        <v>82</v>
      </c>
      <c r="B62" s="1" t="s">
        <v>25</v>
      </c>
    </row>
    <row r="63" spans="2:11" ht="12.75">
      <c r="B63" s="29" t="s">
        <v>250</v>
      </c>
      <c r="C63" s="29"/>
      <c r="D63" s="29"/>
      <c r="E63" s="29"/>
      <c r="F63" s="29"/>
      <c r="G63" s="29"/>
      <c r="H63" s="29"/>
      <c r="I63" s="29"/>
      <c r="J63" s="29"/>
      <c r="K63" s="29"/>
    </row>
    <row r="64" spans="2:11" ht="12.75">
      <c r="B64" s="29"/>
      <c r="C64" s="29"/>
      <c r="D64" s="32"/>
      <c r="E64" s="77" t="s">
        <v>246</v>
      </c>
      <c r="F64" s="77"/>
      <c r="G64" s="77"/>
      <c r="H64" s="239" t="s">
        <v>245</v>
      </c>
      <c r="I64" s="239"/>
      <c r="J64" s="239"/>
      <c r="K64" s="239"/>
    </row>
    <row r="65" spans="2:11" ht="12.75">
      <c r="B65" s="29"/>
      <c r="C65" s="29"/>
      <c r="D65" s="24"/>
      <c r="E65" s="85" t="s">
        <v>200</v>
      </c>
      <c r="F65" s="85" t="s">
        <v>201</v>
      </c>
      <c r="I65" s="85" t="s">
        <v>200</v>
      </c>
      <c r="J65" s="85" t="s">
        <v>201</v>
      </c>
      <c r="K65" s="29"/>
    </row>
    <row r="66" spans="2:11" ht="12.75">
      <c r="B66" s="29"/>
      <c r="C66" s="29"/>
      <c r="D66" s="24"/>
      <c r="E66" s="24" t="s">
        <v>18</v>
      </c>
      <c r="F66" s="24" t="s">
        <v>18</v>
      </c>
      <c r="G66" s="240"/>
      <c r="H66" s="240"/>
      <c r="I66" s="24" t="s">
        <v>18</v>
      </c>
      <c r="J66" s="24" t="s">
        <v>18</v>
      </c>
      <c r="K66" s="29"/>
    </row>
    <row r="67" spans="2:11" ht="13.5" thickBot="1">
      <c r="B67" s="241" t="s">
        <v>105</v>
      </c>
      <c r="C67" s="241"/>
      <c r="D67" s="24"/>
      <c r="E67" s="60">
        <v>9</v>
      </c>
      <c r="F67" s="78">
        <v>26</v>
      </c>
      <c r="G67" s="24"/>
      <c r="H67" s="80"/>
      <c r="I67" s="60">
        <v>17</v>
      </c>
      <c r="J67" s="78">
        <v>36</v>
      </c>
      <c r="K67" s="24"/>
    </row>
    <row r="68" spans="4:8" ht="13.5" thickTop="1">
      <c r="D68" s="15"/>
      <c r="E68" s="16"/>
      <c r="F68" s="16"/>
      <c r="G68" s="15"/>
      <c r="H68" s="16"/>
    </row>
    <row r="69" spans="2:11" ht="12.75" customHeight="1">
      <c r="B69" s="232" t="s">
        <v>144</v>
      </c>
      <c r="C69" s="232"/>
      <c r="D69" s="232"/>
      <c r="E69" s="232"/>
      <c r="F69" s="232"/>
      <c r="G69" s="232"/>
      <c r="H69" s="232"/>
      <c r="I69" s="232"/>
      <c r="J69" s="232"/>
      <c r="K69" s="232"/>
    </row>
    <row r="70" spans="2:11" ht="12.75" customHeight="1">
      <c r="B70" s="232"/>
      <c r="C70" s="232"/>
      <c r="D70" s="232"/>
      <c r="E70" s="232"/>
      <c r="F70" s="232"/>
      <c r="G70" s="232"/>
      <c r="H70" s="232"/>
      <c r="I70" s="232"/>
      <c r="J70" s="232"/>
      <c r="K70" s="232"/>
    </row>
    <row r="71" spans="2:11" ht="12.75" customHeight="1">
      <c r="B71" s="232"/>
      <c r="C71" s="232"/>
      <c r="D71" s="232"/>
      <c r="E71" s="232"/>
      <c r="F71" s="232"/>
      <c r="G71" s="232"/>
      <c r="H71" s="232"/>
      <c r="I71" s="232"/>
      <c r="J71" s="232"/>
      <c r="K71" s="232"/>
    </row>
    <row r="73" spans="1:8" ht="12.75" customHeight="1">
      <c r="A73" s="23" t="s">
        <v>83</v>
      </c>
      <c r="B73" s="32" t="s">
        <v>84</v>
      </c>
      <c r="C73" s="15"/>
      <c r="D73" s="15"/>
      <c r="E73" s="15"/>
      <c r="F73" s="15"/>
      <c r="G73" s="15"/>
      <c r="H73" s="15"/>
    </row>
    <row r="74" spans="1:11" ht="12.75">
      <c r="A74" s="24"/>
      <c r="B74" s="236" t="s">
        <v>254</v>
      </c>
      <c r="C74" s="227"/>
      <c r="D74" s="227"/>
      <c r="E74" s="227"/>
      <c r="F74" s="227"/>
      <c r="G74" s="227"/>
      <c r="H74" s="227"/>
      <c r="I74" s="227"/>
      <c r="J74" s="227"/>
      <c r="K74" s="227"/>
    </row>
    <row r="75" spans="1:11" ht="12.75">
      <c r="A75" s="23"/>
      <c r="B75" s="227"/>
      <c r="C75" s="227"/>
      <c r="D75" s="227"/>
      <c r="E75" s="227"/>
      <c r="F75" s="227"/>
      <c r="G75" s="227"/>
      <c r="H75" s="227"/>
      <c r="I75" s="227"/>
      <c r="J75" s="227"/>
      <c r="K75" s="227"/>
    </row>
    <row r="100" ht="25.5" customHeight="1"/>
  </sheetData>
  <mergeCells count="27">
    <mergeCell ref="B54:K54"/>
    <mergeCell ref="B26:K26"/>
    <mergeCell ref="A1:F1"/>
    <mergeCell ref="D8:K8"/>
    <mergeCell ref="D9:E9"/>
    <mergeCell ref="F9:G9"/>
    <mergeCell ref="J9:K9"/>
    <mergeCell ref="B33:K33"/>
    <mergeCell ref="B45:K45"/>
    <mergeCell ref="A2:F2"/>
    <mergeCell ref="B4:I4"/>
    <mergeCell ref="H9:I9"/>
    <mergeCell ref="B29:K30"/>
    <mergeCell ref="B16:C16"/>
    <mergeCell ref="B17:C18"/>
    <mergeCell ref="B19:C19"/>
    <mergeCell ref="B21:C21"/>
    <mergeCell ref="B35:K39"/>
    <mergeCell ref="B69:K71"/>
    <mergeCell ref="B74:K75"/>
    <mergeCell ref="B60:K60"/>
    <mergeCell ref="B50:K51"/>
    <mergeCell ref="H64:K64"/>
    <mergeCell ref="G66:H66"/>
    <mergeCell ref="B67:C67"/>
    <mergeCell ref="B57:K57"/>
    <mergeCell ref="B42:K42"/>
  </mergeCells>
  <printOptions horizontalCentered="1"/>
  <pageMargins left="0.25" right="0.25" top="0.25" bottom="0.25" header="0.393700787401575" footer="0.393700787401575"/>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2:L82"/>
  <sheetViews>
    <sheetView view="pageBreakPreview" zoomScale="75" zoomScaleSheetLayoutView="75" workbookViewId="0" topLeftCell="A22">
      <selection activeCell="H57" sqref="H57"/>
    </sheetView>
  </sheetViews>
  <sheetFormatPr defaultColWidth="9.140625" defaultRowHeight="12.75"/>
  <cols>
    <col min="1" max="1" width="4.8515625" style="14" customWidth="1"/>
    <col min="2" max="2" width="7.57421875" style="0" customWidth="1"/>
    <col min="4" max="6" width="15.28125" style="0" customWidth="1"/>
    <col min="7" max="7" width="10.8515625" style="0" customWidth="1"/>
    <col min="8" max="8" width="13.57421875" style="0" customWidth="1"/>
    <col min="9" max="9" width="12.8515625" style="0" bestFit="1" customWidth="1"/>
    <col min="10" max="10" width="12.8515625" style="0" customWidth="1"/>
    <col min="11" max="11" width="12.57421875" style="0" customWidth="1"/>
  </cols>
  <sheetData>
    <row r="2" spans="1:6" ht="12.75">
      <c r="A2" s="217" t="s">
        <v>17</v>
      </c>
      <c r="B2" s="217"/>
      <c r="C2" s="217"/>
      <c r="D2" s="217"/>
      <c r="E2" s="217"/>
      <c r="F2" s="70"/>
    </row>
    <row r="3" spans="1:6" ht="12.75">
      <c r="A3" s="207" t="s">
        <v>208</v>
      </c>
      <c r="B3" s="207"/>
      <c r="C3" s="207"/>
      <c r="D3" s="207"/>
      <c r="E3" s="207"/>
      <c r="F3" s="207"/>
    </row>
    <row r="4" spans="1:6" ht="12.75">
      <c r="A4" s="38"/>
      <c r="B4" s="38"/>
      <c r="C4" s="38"/>
      <c r="D4" s="38"/>
      <c r="E4" s="38"/>
      <c r="F4" s="38"/>
    </row>
    <row r="5" spans="1:8" ht="12.75">
      <c r="A5" s="23" t="s">
        <v>77</v>
      </c>
      <c r="B5" s="11" t="s">
        <v>134</v>
      </c>
      <c r="C5" s="15"/>
      <c r="D5" s="15"/>
      <c r="E5" s="15"/>
      <c r="F5" s="15"/>
      <c r="G5" s="15"/>
      <c r="H5" s="15"/>
    </row>
    <row r="6" spans="1:8" ht="12.75">
      <c r="A6" s="23"/>
      <c r="B6" s="11"/>
      <c r="C6" s="15"/>
      <c r="D6" s="15"/>
      <c r="E6" s="15"/>
      <c r="F6" s="15"/>
      <c r="G6" s="15"/>
      <c r="H6" s="15"/>
    </row>
    <row r="7" spans="1:11" ht="12.75">
      <c r="A7" s="23" t="s">
        <v>85</v>
      </c>
      <c r="B7" s="32" t="s">
        <v>86</v>
      </c>
      <c r="C7" s="28"/>
      <c r="D7" s="15"/>
      <c r="E7" s="15"/>
      <c r="F7" s="15"/>
      <c r="G7" s="71"/>
      <c r="H7" s="15"/>
      <c r="I7" s="15"/>
      <c r="J7" s="15"/>
      <c r="K7" s="15"/>
    </row>
    <row r="8" spans="1:11" ht="12.75" customHeight="1">
      <c r="A8" s="24"/>
      <c r="B8" s="29" t="s">
        <v>224</v>
      </c>
      <c r="C8" s="15"/>
      <c r="D8" s="15"/>
      <c r="E8" s="15"/>
      <c r="F8" s="15"/>
      <c r="G8" s="15"/>
      <c r="H8" s="15"/>
      <c r="I8" s="15"/>
      <c r="J8" s="15"/>
      <c r="K8" s="15"/>
    </row>
    <row r="10" spans="1:8" ht="12.75">
      <c r="A10" s="23" t="s">
        <v>87</v>
      </c>
      <c r="B10" s="11" t="s">
        <v>88</v>
      </c>
      <c r="C10" s="15"/>
      <c r="F10" s="15"/>
      <c r="G10" s="15"/>
      <c r="H10" s="15"/>
    </row>
    <row r="11" spans="1:8" ht="12.75">
      <c r="A11" s="23"/>
      <c r="B11" s="11" t="s">
        <v>226</v>
      </c>
      <c r="C11" s="15"/>
      <c r="D11" s="15"/>
      <c r="E11" s="15"/>
      <c r="F11" s="15"/>
      <c r="G11" s="15"/>
      <c r="H11" s="15"/>
    </row>
    <row r="12" spans="1:11" ht="12.75" customHeight="1">
      <c r="A12" s="23"/>
      <c r="B12" s="208" t="s">
        <v>227</v>
      </c>
      <c r="C12" s="208"/>
      <c r="D12" s="208"/>
      <c r="E12" s="208"/>
      <c r="F12" s="208"/>
      <c r="G12" s="208"/>
      <c r="H12" s="208"/>
      <c r="I12" s="208"/>
      <c r="J12" s="208"/>
      <c r="K12" s="208"/>
    </row>
    <row r="13" spans="1:11" ht="12.75">
      <c r="A13" s="23"/>
      <c r="B13" s="208"/>
      <c r="C13" s="208"/>
      <c r="D13" s="208"/>
      <c r="E13" s="208"/>
      <c r="F13" s="208"/>
      <c r="G13" s="208"/>
      <c r="H13" s="208"/>
      <c r="I13" s="208"/>
      <c r="J13" s="208"/>
      <c r="K13" s="208"/>
    </row>
    <row r="14" spans="1:11" ht="12.75">
      <c r="A14" s="23"/>
      <c r="B14" s="208"/>
      <c r="C14" s="208"/>
      <c r="D14" s="208"/>
      <c r="E14" s="208"/>
      <c r="F14" s="208"/>
      <c r="G14" s="208"/>
      <c r="H14" s="208"/>
      <c r="I14" s="208"/>
      <c r="J14" s="208"/>
      <c r="K14" s="208"/>
    </row>
    <row r="15" spans="1:11" ht="12.75">
      <c r="A15" s="23"/>
      <c r="B15" s="208"/>
      <c r="C15" s="208"/>
      <c r="D15" s="208"/>
      <c r="E15" s="208"/>
      <c r="F15" s="208"/>
      <c r="G15" s="208"/>
      <c r="H15" s="208"/>
      <c r="I15" s="208"/>
      <c r="J15" s="208"/>
      <c r="K15" s="208"/>
    </row>
    <row r="16" spans="1:11" ht="12.75" customHeight="1">
      <c r="A16" s="23"/>
      <c r="B16" s="237" t="s">
        <v>228</v>
      </c>
      <c r="C16" s="237"/>
      <c r="D16" s="237"/>
      <c r="E16" s="237"/>
      <c r="F16" s="237"/>
      <c r="G16" s="237"/>
      <c r="H16" s="237"/>
      <c r="I16" s="237"/>
      <c r="J16" s="237"/>
      <c r="K16" s="237"/>
    </row>
    <row r="17" spans="1:11" ht="12.75">
      <c r="A17" s="23"/>
      <c r="B17" s="237"/>
      <c r="C17" s="237"/>
      <c r="D17" s="237"/>
      <c r="E17" s="237"/>
      <c r="F17" s="237"/>
      <c r="G17" s="237"/>
      <c r="H17" s="237"/>
      <c r="I17" s="237"/>
      <c r="J17" s="237"/>
      <c r="K17" s="237"/>
    </row>
    <row r="18" spans="1:11" ht="12.75">
      <c r="A18" s="23"/>
      <c r="B18" s="237"/>
      <c r="C18" s="237"/>
      <c r="D18" s="237"/>
      <c r="E18" s="237"/>
      <c r="F18" s="237"/>
      <c r="G18" s="237"/>
      <c r="H18" s="237"/>
      <c r="I18" s="237"/>
      <c r="J18" s="237"/>
      <c r="K18" s="237"/>
    </row>
    <row r="19" spans="1:11" ht="12.75" customHeight="1">
      <c r="A19" s="23"/>
      <c r="B19" s="227" t="s">
        <v>242</v>
      </c>
      <c r="C19" s="227"/>
      <c r="D19" s="227"/>
      <c r="E19" s="227"/>
      <c r="F19" s="227"/>
      <c r="G19" s="227"/>
      <c r="H19" s="227"/>
      <c r="I19" s="227"/>
      <c r="J19" s="227"/>
      <c r="K19" s="227"/>
    </row>
    <row r="20" spans="1:11" ht="12.75">
      <c r="A20" s="23"/>
      <c r="B20" s="227"/>
      <c r="C20" s="227"/>
      <c r="D20" s="227"/>
      <c r="E20" s="227"/>
      <c r="F20" s="227"/>
      <c r="G20" s="227"/>
      <c r="H20" s="227"/>
      <c r="I20" s="227"/>
      <c r="J20" s="227"/>
      <c r="K20" s="227"/>
    </row>
    <row r="21" spans="1:11" ht="12.75">
      <c r="A21" s="23"/>
      <c r="B21" s="227"/>
      <c r="C21" s="227"/>
      <c r="D21" s="227"/>
      <c r="E21" s="227"/>
      <c r="F21" s="227"/>
      <c r="G21" s="227"/>
      <c r="H21" s="227"/>
      <c r="I21" s="227"/>
      <c r="J21" s="227"/>
      <c r="K21" s="227"/>
    </row>
    <row r="22" spans="1:11" ht="12.75">
      <c r="A22" s="23"/>
      <c r="B22" s="227"/>
      <c r="C22" s="227"/>
      <c r="D22" s="227"/>
      <c r="E22" s="227"/>
      <c r="F22" s="227"/>
      <c r="G22" s="227"/>
      <c r="H22" s="227"/>
      <c r="I22" s="227"/>
      <c r="J22" s="227"/>
      <c r="K22" s="227"/>
    </row>
    <row r="23" spans="1:8" ht="12.75">
      <c r="A23" s="23"/>
      <c r="B23" s="11"/>
      <c r="C23" s="15"/>
      <c r="D23" s="15"/>
      <c r="E23" s="15"/>
      <c r="F23" s="15"/>
      <c r="G23" s="15"/>
      <c r="H23" s="15"/>
    </row>
    <row r="24" spans="1:8" ht="12.75">
      <c r="A24" s="23"/>
      <c r="B24" s="11" t="s">
        <v>229</v>
      </c>
      <c r="C24" s="15"/>
      <c r="D24" s="15"/>
      <c r="E24" s="15"/>
      <c r="F24" s="15"/>
      <c r="G24" s="15"/>
      <c r="H24" s="15"/>
    </row>
    <row r="25" spans="1:11" ht="12.75" customHeight="1">
      <c r="A25" s="23"/>
      <c r="B25" s="234" t="s">
        <v>225</v>
      </c>
      <c r="C25" s="234"/>
      <c r="D25" s="234"/>
      <c r="E25" s="234"/>
      <c r="F25" s="234"/>
      <c r="G25" s="234"/>
      <c r="H25" s="234"/>
      <c r="I25" s="234"/>
      <c r="J25" s="234"/>
      <c r="K25" s="234"/>
    </row>
    <row r="26" spans="1:8" ht="12.75">
      <c r="A26" s="23"/>
      <c r="B26" s="11"/>
      <c r="C26" s="15"/>
      <c r="D26" s="15"/>
      <c r="E26" s="15"/>
      <c r="F26" s="15"/>
      <c r="G26" s="15"/>
      <c r="H26" s="15"/>
    </row>
    <row r="28" spans="2:12" ht="12.75">
      <c r="B28" s="62"/>
      <c r="C28" s="62"/>
      <c r="D28" s="194"/>
      <c r="E28" s="192" t="s">
        <v>110</v>
      </c>
      <c r="F28" s="195"/>
      <c r="G28" s="185"/>
      <c r="H28" s="6"/>
      <c r="I28" s="185"/>
      <c r="J28" s="185"/>
      <c r="L28" s="62"/>
    </row>
    <row r="29" spans="2:12" ht="12.75">
      <c r="B29" s="29"/>
      <c r="C29" s="29"/>
      <c r="D29" s="192" t="s">
        <v>89</v>
      </c>
      <c r="E29" s="192" t="s">
        <v>111</v>
      </c>
      <c r="F29" s="194"/>
      <c r="G29" s="6"/>
      <c r="H29" s="152"/>
      <c r="I29" s="31" t="s">
        <v>191</v>
      </c>
      <c r="L29" s="29"/>
    </row>
    <row r="30" spans="2:10" ht="12.75">
      <c r="B30" s="29"/>
      <c r="C30" s="29"/>
      <c r="D30" s="192" t="s">
        <v>90</v>
      </c>
      <c r="E30" s="192" t="s">
        <v>90</v>
      </c>
      <c r="F30" s="24" t="s">
        <v>189</v>
      </c>
      <c r="G30" s="151" t="s">
        <v>194</v>
      </c>
      <c r="H30" s="151"/>
      <c r="I30" s="31" t="s">
        <v>190</v>
      </c>
      <c r="J30" s="151" t="s">
        <v>195</v>
      </c>
    </row>
    <row r="31" spans="2:9" ht="12.75">
      <c r="B31" s="29"/>
      <c r="C31" s="29"/>
      <c r="D31" s="192" t="s">
        <v>91</v>
      </c>
      <c r="E31" s="192" t="s">
        <v>112</v>
      </c>
      <c r="F31" s="192" t="s">
        <v>91</v>
      </c>
      <c r="G31" s="31"/>
      <c r="H31" s="65"/>
      <c r="I31" s="31" t="s">
        <v>193</v>
      </c>
    </row>
    <row r="32" spans="2:9" ht="12.75">
      <c r="B32" s="29"/>
      <c r="C32" s="29"/>
      <c r="D32" s="192" t="s">
        <v>18</v>
      </c>
      <c r="E32" s="192" t="s">
        <v>18</v>
      </c>
      <c r="F32" s="192" t="s">
        <v>18</v>
      </c>
      <c r="G32" s="151" t="s">
        <v>18</v>
      </c>
      <c r="H32" s="151" t="s">
        <v>103</v>
      </c>
      <c r="I32" s="151" t="s">
        <v>192</v>
      </c>
    </row>
    <row r="33" spans="2:9" ht="12.75">
      <c r="B33" s="29" t="s">
        <v>54</v>
      </c>
      <c r="C33" s="29"/>
      <c r="D33" s="26">
        <f>7688</f>
        <v>7688</v>
      </c>
      <c r="E33" s="26">
        <v>7884</v>
      </c>
      <c r="F33" s="26">
        <v>7884</v>
      </c>
      <c r="G33" s="153">
        <f>E33-F33</f>
        <v>0</v>
      </c>
      <c r="H33" s="154">
        <f>G33/D37</f>
        <v>0</v>
      </c>
      <c r="I33" s="152" t="s">
        <v>99</v>
      </c>
    </row>
    <row r="34" spans="2:9" ht="12.75">
      <c r="B34" s="155" t="s">
        <v>113</v>
      </c>
      <c r="C34" s="71"/>
      <c r="D34" s="26">
        <v>1500</v>
      </c>
      <c r="E34" s="26">
        <v>1500</v>
      </c>
      <c r="F34" s="26">
        <v>1500</v>
      </c>
      <c r="G34" s="156" t="s">
        <v>99</v>
      </c>
      <c r="H34" s="15"/>
      <c r="I34" s="156" t="s">
        <v>99</v>
      </c>
    </row>
    <row r="35" spans="2:9" ht="12.75">
      <c r="B35" s="155" t="s">
        <v>114</v>
      </c>
      <c r="C35" s="71"/>
      <c r="D35" s="26"/>
      <c r="E35" s="26"/>
      <c r="F35" s="196"/>
      <c r="G35" s="153"/>
      <c r="H35" s="15"/>
      <c r="I35" s="29"/>
    </row>
    <row r="36" spans="2:9" ht="12.75">
      <c r="B36" s="29" t="s">
        <v>95</v>
      </c>
      <c r="C36" s="29"/>
      <c r="D36" s="26">
        <v>1100</v>
      </c>
      <c r="E36" s="26">
        <v>904</v>
      </c>
      <c r="F36" s="26">
        <v>904</v>
      </c>
      <c r="G36" s="156" t="s">
        <v>99</v>
      </c>
      <c r="H36" s="15"/>
      <c r="I36" s="157" t="s">
        <v>99</v>
      </c>
    </row>
    <row r="37" spans="2:11" ht="12.75">
      <c r="B37" s="29"/>
      <c r="C37" s="29"/>
      <c r="D37" s="193">
        <f>SUM(D33:D36)</f>
        <v>10288</v>
      </c>
      <c r="E37" s="193">
        <f>SUM(E33:E36)</f>
        <v>10288</v>
      </c>
      <c r="F37" s="193">
        <f>SUM(F33:F36)</f>
        <v>10288</v>
      </c>
      <c r="G37" s="158">
        <f>E37-F37</f>
        <v>0</v>
      </c>
      <c r="H37" s="159">
        <f>G37/D37</f>
        <v>0</v>
      </c>
      <c r="I37" s="15"/>
      <c r="K37" s="29"/>
    </row>
    <row r="38" spans="2:12" ht="12.75">
      <c r="B38" s="191" t="s">
        <v>102</v>
      </c>
      <c r="C38" s="186"/>
      <c r="D38" s="186"/>
      <c r="E38" s="187"/>
      <c r="F38" s="188"/>
      <c r="G38" s="186"/>
      <c r="H38" s="188"/>
      <c r="I38" s="186"/>
      <c r="J38" s="186"/>
      <c r="L38" s="186"/>
    </row>
    <row r="39" spans="2:12" ht="12.75" customHeight="1">
      <c r="B39" s="14"/>
      <c r="C39" s="186"/>
      <c r="D39" s="186"/>
      <c r="E39" s="186"/>
      <c r="F39" s="187"/>
      <c r="G39" s="188"/>
      <c r="H39" s="186"/>
      <c r="I39" s="188"/>
      <c r="J39" s="186"/>
      <c r="K39" s="186"/>
      <c r="L39" s="186"/>
    </row>
    <row r="40" spans="2:12" ht="11.25" customHeight="1">
      <c r="B40" s="246" t="s">
        <v>0</v>
      </c>
      <c r="C40" s="246"/>
      <c r="D40" s="246"/>
      <c r="E40" s="246"/>
      <c r="F40" s="246"/>
      <c r="G40" s="246"/>
      <c r="H40" s="246"/>
      <c r="I40" s="246"/>
      <c r="J40" s="246"/>
      <c r="K40" s="246"/>
      <c r="L40" s="189"/>
    </row>
    <row r="41" spans="2:12" ht="9.75" customHeight="1">
      <c r="B41" s="246"/>
      <c r="C41" s="246"/>
      <c r="D41" s="246"/>
      <c r="E41" s="246"/>
      <c r="F41" s="246"/>
      <c r="G41" s="246"/>
      <c r="H41" s="246"/>
      <c r="I41" s="246"/>
      <c r="J41" s="246"/>
      <c r="K41" s="246"/>
      <c r="L41" s="189"/>
    </row>
    <row r="42" spans="2:12" ht="12.75">
      <c r="B42" s="246"/>
      <c r="C42" s="246"/>
      <c r="D42" s="246"/>
      <c r="E42" s="246"/>
      <c r="F42" s="246"/>
      <c r="G42" s="246"/>
      <c r="H42" s="246"/>
      <c r="I42" s="246"/>
      <c r="J42" s="246"/>
      <c r="K42" s="246"/>
      <c r="L42" s="18"/>
    </row>
    <row r="43" spans="1:12" ht="12.75">
      <c r="A43" s="23"/>
      <c r="B43" s="246"/>
      <c r="C43" s="246"/>
      <c r="D43" s="246"/>
      <c r="E43" s="246"/>
      <c r="F43" s="246"/>
      <c r="G43" s="246"/>
      <c r="H43" s="246"/>
      <c r="I43" s="246"/>
      <c r="J43" s="246"/>
      <c r="K43" s="246"/>
      <c r="L43" s="18"/>
    </row>
    <row r="44" spans="2:11" ht="12.75">
      <c r="B44" s="15"/>
      <c r="C44" s="15"/>
      <c r="D44" s="15"/>
      <c r="E44" s="15"/>
      <c r="F44" s="35"/>
      <c r="G44" s="15"/>
      <c r="H44" s="15"/>
      <c r="I44" s="15"/>
      <c r="J44" s="15"/>
      <c r="K44" s="15"/>
    </row>
    <row r="45" spans="1:8" ht="12.75">
      <c r="A45" s="23" t="s">
        <v>9</v>
      </c>
      <c r="B45" s="11" t="s">
        <v>55</v>
      </c>
      <c r="C45" s="15"/>
      <c r="D45" s="15"/>
      <c r="E45" s="15"/>
      <c r="F45" s="15"/>
      <c r="G45" s="15"/>
      <c r="H45" s="15"/>
    </row>
    <row r="46" spans="2:11" ht="12.75" customHeight="1">
      <c r="B46" s="208" t="s">
        <v>259</v>
      </c>
      <c r="C46" s="237"/>
      <c r="D46" s="237"/>
      <c r="E46" s="237"/>
      <c r="F46" s="237"/>
      <c r="G46" s="237"/>
      <c r="H46" s="237"/>
      <c r="I46" s="237"/>
      <c r="J46" s="237"/>
      <c r="K46" s="237"/>
    </row>
    <row r="47" spans="2:11" ht="12.75" customHeight="1">
      <c r="B47" s="237"/>
      <c r="C47" s="237"/>
      <c r="D47" s="237"/>
      <c r="E47" s="237"/>
      <c r="F47" s="237"/>
      <c r="G47" s="237"/>
      <c r="H47" s="237"/>
      <c r="I47" s="237"/>
      <c r="J47" s="237"/>
      <c r="K47" s="237"/>
    </row>
    <row r="48" spans="2:11" ht="12.75" customHeight="1">
      <c r="B48" s="237"/>
      <c r="C48" s="237"/>
      <c r="D48" s="237"/>
      <c r="E48" s="237"/>
      <c r="F48" s="237"/>
      <c r="G48" s="237"/>
      <c r="H48" s="237"/>
      <c r="I48" s="237"/>
      <c r="J48" s="237"/>
      <c r="K48" s="237"/>
    </row>
    <row r="49" spans="2:11" ht="19.5" customHeight="1">
      <c r="B49" s="237"/>
      <c r="C49" s="237"/>
      <c r="D49" s="237"/>
      <c r="E49" s="237"/>
      <c r="F49" s="237"/>
      <c r="G49" s="237"/>
      <c r="H49" s="237"/>
      <c r="I49" s="237"/>
      <c r="J49" s="237"/>
      <c r="K49" s="237"/>
    </row>
    <row r="50" spans="2:10" ht="12.75">
      <c r="B50" s="36"/>
      <c r="C50" s="36"/>
      <c r="D50" s="36"/>
      <c r="E50" s="36"/>
      <c r="F50" s="36"/>
      <c r="G50" s="36"/>
      <c r="H50" s="36"/>
      <c r="I50" s="36"/>
      <c r="J50" s="36"/>
    </row>
    <row r="51" spans="1:10" ht="12.75">
      <c r="A51" s="23" t="s">
        <v>10</v>
      </c>
      <c r="B51" s="11" t="s">
        <v>56</v>
      </c>
      <c r="C51" s="15"/>
      <c r="D51" s="15"/>
      <c r="E51" s="15"/>
      <c r="F51" s="15"/>
      <c r="G51" s="15"/>
      <c r="H51" s="15"/>
      <c r="I51" s="15"/>
      <c r="J51" s="15"/>
    </row>
    <row r="52" spans="1:2" s="15" customFormat="1" ht="12.75">
      <c r="A52" s="24"/>
      <c r="B52" s="15" t="s">
        <v>1</v>
      </c>
    </row>
    <row r="53" spans="1:10" ht="12.75">
      <c r="A53" s="24"/>
      <c r="B53" s="15"/>
      <c r="C53" s="15"/>
      <c r="D53" s="15"/>
      <c r="E53" s="15"/>
      <c r="F53" s="15"/>
      <c r="G53" s="15"/>
      <c r="H53" s="15"/>
      <c r="I53" s="15"/>
      <c r="J53" s="15"/>
    </row>
    <row r="54" spans="1:2" ht="12.75">
      <c r="A54" s="23" t="s">
        <v>11</v>
      </c>
      <c r="B54" s="1" t="s">
        <v>57</v>
      </c>
    </row>
    <row r="55" spans="1:11" ht="12.75">
      <c r="A55" s="23"/>
      <c r="B55" s="236" t="s">
        <v>2</v>
      </c>
      <c r="C55" s="236"/>
      <c r="D55" s="236"/>
      <c r="E55" s="236"/>
      <c r="F55" s="236"/>
      <c r="G55" s="236"/>
      <c r="H55" s="236"/>
      <c r="I55" s="236"/>
      <c r="J55" s="236"/>
      <c r="K55" s="236"/>
    </row>
    <row r="56" spans="1:11" ht="12.75">
      <c r="A56" s="23"/>
      <c r="B56" s="236"/>
      <c r="C56" s="236"/>
      <c r="D56" s="236"/>
      <c r="E56" s="236"/>
      <c r="F56" s="236"/>
      <c r="G56" s="236"/>
      <c r="H56" s="236"/>
      <c r="I56" s="236"/>
      <c r="J56" s="236"/>
      <c r="K56" s="236"/>
    </row>
    <row r="57" spans="1:2" ht="12.75">
      <c r="A57" s="23"/>
      <c r="B57" s="1"/>
    </row>
    <row r="58" spans="1:11" ht="12.75" customHeight="1">
      <c r="A58" s="23"/>
      <c r="B58" s="236"/>
      <c r="C58" s="236"/>
      <c r="D58" s="236"/>
      <c r="E58" s="236"/>
      <c r="F58" s="236"/>
      <c r="G58" s="236"/>
      <c r="H58" s="236"/>
      <c r="I58" s="236"/>
      <c r="J58" s="236"/>
      <c r="K58" s="236"/>
    </row>
    <row r="59" spans="1:11" ht="12.75">
      <c r="A59" s="23"/>
      <c r="B59" s="236"/>
      <c r="C59" s="236"/>
      <c r="D59" s="236"/>
      <c r="E59" s="236"/>
      <c r="F59" s="236"/>
      <c r="G59" s="236"/>
      <c r="H59" s="236"/>
      <c r="I59" s="236"/>
      <c r="J59" s="236"/>
      <c r="K59" s="236"/>
    </row>
    <row r="60" spans="1:11" ht="12.75">
      <c r="A60" s="23"/>
      <c r="B60" s="236"/>
      <c r="C60" s="236"/>
      <c r="D60" s="236"/>
      <c r="E60" s="236"/>
      <c r="F60" s="236"/>
      <c r="G60" s="236"/>
      <c r="H60" s="236"/>
      <c r="I60" s="236"/>
      <c r="J60" s="236"/>
      <c r="K60" s="236"/>
    </row>
    <row r="61" spans="1:11" ht="12.75">
      <c r="A61" s="23"/>
      <c r="B61" s="236"/>
      <c r="C61" s="236"/>
      <c r="D61" s="236"/>
      <c r="E61" s="236"/>
      <c r="F61" s="236"/>
      <c r="G61" s="236"/>
      <c r="H61" s="236"/>
      <c r="I61" s="236"/>
      <c r="J61" s="236"/>
      <c r="K61" s="236"/>
    </row>
    <row r="62" spans="1:11" ht="12.75">
      <c r="A62" s="23"/>
      <c r="B62" s="236"/>
      <c r="C62" s="236"/>
      <c r="D62" s="236"/>
      <c r="E62" s="236"/>
      <c r="F62" s="236"/>
      <c r="G62" s="236"/>
      <c r="H62" s="236"/>
      <c r="I62" s="236"/>
      <c r="J62" s="236"/>
      <c r="K62" s="236"/>
    </row>
    <row r="63" spans="1:11" ht="12.75">
      <c r="A63" s="23"/>
      <c r="B63" s="236"/>
      <c r="C63" s="236"/>
      <c r="D63" s="236"/>
      <c r="E63" s="236"/>
      <c r="F63" s="236"/>
      <c r="G63" s="236"/>
      <c r="H63" s="236"/>
      <c r="I63" s="236"/>
      <c r="J63" s="236"/>
      <c r="K63" s="236"/>
    </row>
    <row r="64" spans="1:11" ht="12.75">
      <c r="A64" s="23"/>
      <c r="B64" s="227"/>
      <c r="C64" s="227"/>
      <c r="D64" s="227"/>
      <c r="E64" s="227"/>
      <c r="F64" s="227"/>
      <c r="G64" s="227"/>
      <c r="H64" s="227"/>
      <c r="I64" s="227"/>
      <c r="J64" s="227"/>
      <c r="K64" s="227"/>
    </row>
    <row r="65" spans="1:11" ht="12.75" customHeight="1">
      <c r="A65" s="23"/>
      <c r="B65" s="227"/>
      <c r="C65" s="227"/>
      <c r="D65" s="227"/>
      <c r="E65" s="227"/>
      <c r="F65" s="227"/>
      <c r="G65" s="227"/>
      <c r="H65" s="227"/>
      <c r="I65" s="227"/>
      <c r="J65" s="227"/>
      <c r="K65" s="227"/>
    </row>
    <row r="66" spans="1:11" ht="12.75">
      <c r="A66" s="23"/>
      <c r="B66" s="227"/>
      <c r="C66" s="227"/>
      <c r="D66" s="227"/>
      <c r="E66" s="227"/>
      <c r="F66" s="227"/>
      <c r="G66" s="227"/>
      <c r="H66" s="227"/>
      <c r="I66" s="227"/>
      <c r="J66" s="227"/>
      <c r="K66" s="227"/>
    </row>
    <row r="67" spans="1:11" ht="12.75">
      <c r="A67" s="23"/>
      <c r="B67" s="227"/>
      <c r="C67" s="227"/>
      <c r="D67" s="227"/>
      <c r="E67" s="227"/>
      <c r="F67" s="227"/>
      <c r="G67" s="227"/>
      <c r="H67" s="227"/>
      <c r="I67" s="227"/>
      <c r="J67" s="227"/>
      <c r="K67" s="227"/>
    </row>
    <row r="68" spans="1:11" ht="12.75">
      <c r="A68" s="23"/>
      <c r="B68" s="227"/>
      <c r="C68" s="227"/>
      <c r="D68" s="227"/>
      <c r="E68" s="227"/>
      <c r="F68" s="227"/>
      <c r="G68" s="227"/>
      <c r="H68" s="227"/>
      <c r="I68" s="227"/>
      <c r="J68" s="227"/>
      <c r="K68" s="227"/>
    </row>
    <row r="69" spans="1:11" ht="12.75">
      <c r="A69" s="23"/>
      <c r="B69" s="227"/>
      <c r="C69" s="227"/>
      <c r="D69" s="227"/>
      <c r="E69" s="227"/>
      <c r="F69" s="227"/>
      <c r="G69" s="227"/>
      <c r="H69" s="227"/>
      <c r="I69" s="227"/>
      <c r="J69" s="227"/>
      <c r="K69" s="227"/>
    </row>
    <row r="70" spans="1:11" ht="12.75">
      <c r="A70" s="23"/>
      <c r="B70" s="227"/>
      <c r="C70" s="227"/>
      <c r="D70" s="227"/>
      <c r="E70" s="227"/>
      <c r="F70" s="227"/>
      <c r="G70" s="227"/>
      <c r="H70" s="227"/>
      <c r="I70" s="227"/>
      <c r="J70" s="227"/>
      <c r="K70" s="227"/>
    </row>
    <row r="71" spans="1:11" ht="12.75">
      <c r="A71" s="23"/>
      <c r="B71" s="227"/>
      <c r="C71" s="227"/>
      <c r="D71" s="227"/>
      <c r="E71" s="227"/>
      <c r="F71" s="227"/>
      <c r="G71" s="227"/>
      <c r="H71" s="227"/>
      <c r="I71" s="227"/>
      <c r="J71" s="227"/>
      <c r="K71" s="227"/>
    </row>
    <row r="72" spans="1:11" s="15" customFormat="1" ht="12.75">
      <c r="A72" s="23"/>
      <c r="B72" s="227"/>
      <c r="C72" s="227"/>
      <c r="D72" s="227"/>
      <c r="E72" s="227"/>
      <c r="F72" s="227"/>
      <c r="G72" s="227"/>
      <c r="H72" s="227"/>
      <c r="I72" s="227"/>
      <c r="J72" s="227"/>
      <c r="K72" s="227"/>
    </row>
    <row r="73" spans="1:11" ht="12.75" customHeight="1">
      <c r="A73" s="23"/>
      <c r="B73" s="227"/>
      <c r="C73" s="227"/>
      <c r="D73" s="227"/>
      <c r="E73" s="227"/>
      <c r="F73" s="227"/>
      <c r="G73" s="227"/>
      <c r="H73" s="227"/>
      <c r="I73" s="227"/>
      <c r="J73" s="227"/>
      <c r="K73" s="227"/>
    </row>
    <row r="74" spans="1:11" ht="12.75">
      <c r="A74" s="23"/>
      <c r="B74" s="227"/>
      <c r="C74" s="227"/>
      <c r="D74" s="227"/>
      <c r="E74" s="227"/>
      <c r="F74" s="227"/>
      <c r="G74" s="227"/>
      <c r="H74" s="227"/>
      <c r="I74" s="227"/>
      <c r="J74" s="227"/>
      <c r="K74" s="227"/>
    </row>
    <row r="75" spans="1:11" ht="12.75">
      <c r="A75" s="23"/>
      <c r="B75" s="227"/>
      <c r="C75" s="227"/>
      <c r="D75" s="227"/>
      <c r="E75" s="227"/>
      <c r="F75" s="227"/>
      <c r="G75" s="227"/>
      <c r="H75" s="227"/>
      <c r="I75" s="227"/>
      <c r="J75" s="227"/>
      <c r="K75" s="227"/>
    </row>
    <row r="76" spans="1:11" ht="12.75">
      <c r="A76" s="23"/>
      <c r="B76" s="227"/>
      <c r="C76" s="227"/>
      <c r="D76" s="227"/>
      <c r="E76" s="227"/>
      <c r="F76" s="227"/>
      <c r="G76" s="227"/>
      <c r="H76" s="227"/>
      <c r="I76" s="227"/>
      <c r="J76" s="227"/>
      <c r="K76" s="227"/>
    </row>
    <row r="77" spans="1:11" ht="12.75">
      <c r="A77" s="23"/>
      <c r="B77" s="227"/>
      <c r="C77" s="227"/>
      <c r="D77" s="227"/>
      <c r="E77" s="227"/>
      <c r="F77" s="227"/>
      <c r="G77" s="227"/>
      <c r="H77" s="227"/>
      <c r="I77" s="227"/>
      <c r="J77" s="227"/>
      <c r="K77" s="227"/>
    </row>
    <row r="78" spans="1:11" s="15" customFormat="1" ht="12.75">
      <c r="A78" s="23"/>
      <c r="B78" s="227"/>
      <c r="C78" s="227"/>
      <c r="D78" s="227"/>
      <c r="E78" s="227"/>
      <c r="F78" s="227"/>
      <c r="G78" s="227"/>
      <c r="H78" s="227"/>
      <c r="I78" s="227"/>
      <c r="J78" s="227"/>
      <c r="K78" s="227"/>
    </row>
    <row r="79" spans="1:11" ht="12.75" customHeight="1">
      <c r="A79" s="23"/>
      <c r="B79" s="227"/>
      <c r="C79" s="227"/>
      <c r="D79" s="227"/>
      <c r="E79" s="227"/>
      <c r="F79" s="227"/>
      <c r="G79" s="227"/>
      <c r="H79" s="227"/>
      <c r="I79" s="227"/>
      <c r="J79" s="227"/>
      <c r="K79" s="227"/>
    </row>
    <row r="80" spans="1:11" ht="12.75">
      <c r="A80" s="23"/>
      <c r="B80" s="227"/>
      <c r="C80" s="227"/>
      <c r="D80" s="227"/>
      <c r="E80" s="227"/>
      <c r="F80" s="227"/>
      <c r="G80" s="227"/>
      <c r="H80" s="227"/>
      <c r="I80" s="227"/>
      <c r="J80" s="227"/>
      <c r="K80" s="227"/>
    </row>
    <row r="81" spans="1:11" ht="12.75">
      <c r="A81" s="23"/>
      <c r="B81" s="227"/>
      <c r="C81" s="227"/>
      <c r="D81" s="227"/>
      <c r="E81" s="227"/>
      <c r="F81" s="227"/>
      <c r="G81" s="227"/>
      <c r="H81" s="227"/>
      <c r="I81" s="227"/>
      <c r="J81" s="227"/>
      <c r="K81" s="227"/>
    </row>
    <row r="82" spans="1:11" ht="12.75">
      <c r="A82" s="23"/>
      <c r="B82" s="227"/>
      <c r="C82" s="227"/>
      <c r="D82" s="227"/>
      <c r="E82" s="227"/>
      <c r="F82" s="227"/>
      <c r="G82" s="227"/>
      <c r="H82" s="227"/>
      <c r="I82" s="227"/>
      <c r="J82" s="227"/>
      <c r="K82" s="227"/>
    </row>
  </sheetData>
  <mergeCells count="10">
    <mergeCell ref="B19:K22"/>
    <mergeCell ref="B16:K18"/>
    <mergeCell ref="B12:K15"/>
    <mergeCell ref="A2:E2"/>
    <mergeCell ref="A3:F3"/>
    <mergeCell ref="B25:K25"/>
    <mergeCell ref="B46:K49"/>
    <mergeCell ref="B55:K56"/>
    <mergeCell ref="B58:K82"/>
    <mergeCell ref="B40:K43"/>
  </mergeCells>
  <printOptions horizontalCentered="1"/>
  <pageMargins left="0.25" right="0.25" top="0.25" bottom="0.25" header="0" footer="0"/>
  <pageSetup fitToHeight="1" fitToWidth="1" horizontalDpi="600" verticalDpi="600" orientation="portrait" paperSize="9" scale="75" r:id="rId3"/>
  <legacyDrawing r:id="rId2"/>
  <oleObjects>
    <oleObject progId="Word.Document.8" shapeId="758480" r:id="rId1"/>
  </oleObjects>
</worksheet>
</file>

<file path=xl/worksheets/sheet9.xml><?xml version="1.0" encoding="utf-8"?>
<worksheet xmlns="http://schemas.openxmlformats.org/spreadsheetml/2006/main" xmlns:r="http://schemas.openxmlformats.org/officeDocument/2006/relationships">
  <dimension ref="A1:L54"/>
  <sheetViews>
    <sheetView view="pageBreakPreview" zoomScale="75" zoomScaleSheetLayoutView="75" workbookViewId="0" topLeftCell="A31">
      <selection activeCell="F31" sqref="F31"/>
    </sheetView>
  </sheetViews>
  <sheetFormatPr defaultColWidth="9.140625" defaultRowHeight="12.75"/>
  <cols>
    <col min="1" max="1" width="4.57421875" style="0" customWidth="1"/>
    <col min="5" max="5" width="6.421875" style="0" customWidth="1"/>
    <col min="6" max="9" width="14.7109375" style="0" customWidth="1"/>
    <col min="11" max="11" width="11.00390625" style="0" customWidth="1"/>
  </cols>
  <sheetData>
    <row r="1" ht="12.75">
      <c r="A1" s="14"/>
    </row>
    <row r="2" spans="1:6" ht="12.75">
      <c r="A2" s="217" t="s">
        <v>17</v>
      </c>
      <c r="B2" s="217"/>
      <c r="C2" s="217"/>
      <c r="D2" s="217"/>
      <c r="E2" s="217"/>
      <c r="F2" s="217"/>
    </row>
    <row r="3" spans="1:6" ht="12.75">
      <c r="A3" s="207" t="s">
        <v>208</v>
      </c>
      <c r="B3" s="207"/>
      <c r="C3" s="207"/>
      <c r="D3" s="207"/>
      <c r="E3" s="207"/>
      <c r="F3" s="207"/>
    </row>
    <row r="4" spans="1:6" ht="12.75">
      <c r="A4" s="38"/>
      <c r="B4" s="38"/>
      <c r="C4" s="38"/>
      <c r="D4" s="38"/>
      <c r="E4" s="38"/>
      <c r="F4" s="38"/>
    </row>
    <row r="5" spans="1:8" ht="12.75">
      <c r="A5" s="23" t="s">
        <v>77</v>
      </c>
      <c r="B5" s="11" t="s">
        <v>134</v>
      </c>
      <c r="C5" s="15"/>
      <c r="D5" s="15"/>
      <c r="E5" s="15"/>
      <c r="F5" s="15"/>
      <c r="G5" s="15"/>
      <c r="H5" s="15"/>
    </row>
    <row r="6" spans="1:8" ht="12.75">
      <c r="A6" s="23"/>
      <c r="B6" s="11"/>
      <c r="C6" s="15"/>
      <c r="D6" s="15"/>
      <c r="E6" s="15"/>
      <c r="F6" s="15"/>
      <c r="G6" s="15"/>
      <c r="H6" s="15"/>
    </row>
    <row r="7" spans="1:8" ht="12.75">
      <c r="A7" s="23" t="s">
        <v>11</v>
      </c>
      <c r="B7" s="1" t="s">
        <v>3</v>
      </c>
      <c r="C7" s="15"/>
      <c r="D7" s="15"/>
      <c r="E7" s="15"/>
      <c r="F7" s="15"/>
      <c r="G7" s="15"/>
      <c r="H7" s="15"/>
    </row>
    <row r="8" spans="1:8" ht="12.75">
      <c r="A8" s="23"/>
      <c r="B8" s="1"/>
      <c r="C8" s="15"/>
      <c r="D8" s="15"/>
      <c r="E8" s="15"/>
      <c r="F8" s="15"/>
      <c r="G8" s="15"/>
      <c r="H8" s="15"/>
    </row>
    <row r="9" spans="1:11" ht="12.75">
      <c r="A9" s="226"/>
      <c r="B9" s="225"/>
      <c r="C9" s="225"/>
      <c r="D9" s="225"/>
      <c r="E9" s="225"/>
      <c r="F9" s="225"/>
      <c r="G9" s="225"/>
      <c r="H9" s="225"/>
      <c r="I9" s="225"/>
      <c r="J9" s="225"/>
      <c r="K9" s="225"/>
    </row>
    <row r="10" spans="1:11" ht="12.75">
      <c r="A10" s="225"/>
      <c r="B10" s="225"/>
      <c r="C10" s="225"/>
      <c r="D10" s="225"/>
      <c r="E10" s="225"/>
      <c r="F10" s="225"/>
      <c r="G10" s="225"/>
      <c r="H10" s="225"/>
      <c r="I10" s="225"/>
      <c r="J10" s="225"/>
      <c r="K10" s="225"/>
    </row>
    <row r="11" spans="1:11" ht="12.75">
      <c r="A11" s="225"/>
      <c r="B11" s="225"/>
      <c r="C11" s="225"/>
      <c r="D11" s="225"/>
      <c r="E11" s="225"/>
      <c r="F11" s="225"/>
      <c r="G11" s="225"/>
      <c r="H11" s="225"/>
      <c r="I11" s="225"/>
      <c r="J11" s="225"/>
      <c r="K11" s="225"/>
    </row>
    <row r="12" spans="1:11" ht="12.75">
      <c r="A12" s="225"/>
      <c r="B12" s="225"/>
      <c r="C12" s="225"/>
      <c r="D12" s="225"/>
      <c r="E12" s="225"/>
      <c r="F12" s="225"/>
      <c r="G12" s="225"/>
      <c r="H12" s="225"/>
      <c r="I12" s="225"/>
      <c r="J12" s="225"/>
      <c r="K12" s="225"/>
    </row>
    <row r="13" spans="1:11" ht="12.75">
      <c r="A13" s="225"/>
      <c r="B13" s="225"/>
      <c r="C13" s="225"/>
      <c r="D13" s="225"/>
      <c r="E13" s="225"/>
      <c r="F13" s="225"/>
      <c r="G13" s="225"/>
      <c r="H13" s="225"/>
      <c r="I13" s="225"/>
      <c r="J13" s="225"/>
      <c r="K13" s="225"/>
    </row>
    <row r="14" spans="1:11" ht="12.75">
      <c r="A14" s="225"/>
      <c r="B14" s="225"/>
      <c r="C14" s="225"/>
      <c r="D14" s="225"/>
      <c r="E14" s="225"/>
      <c r="F14" s="225"/>
      <c r="G14" s="225"/>
      <c r="H14" s="225"/>
      <c r="I14" s="225"/>
      <c r="J14" s="225"/>
      <c r="K14" s="225"/>
    </row>
    <row r="15" spans="1:11" ht="12.75">
      <c r="A15" s="225"/>
      <c r="B15" s="225"/>
      <c r="C15" s="225"/>
      <c r="D15" s="225"/>
      <c r="E15" s="225"/>
      <c r="F15" s="225"/>
      <c r="G15" s="225"/>
      <c r="H15" s="225"/>
      <c r="I15" s="225"/>
      <c r="J15" s="225"/>
      <c r="K15" s="225"/>
    </row>
    <row r="16" spans="1:11" ht="12.75">
      <c r="A16" s="225"/>
      <c r="B16" s="225"/>
      <c r="C16" s="225"/>
      <c r="D16" s="225"/>
      <c r="E16" s="225"/>
      <c r="F16" s="225"/>
      <c r="G16" s="225"/>
      <c r="H16" s="225"/>
      <c r="I16" s="225"/>
      <c r="J16" s="225"/>
      <c r="K16" s="225"/>
    </row>
    <row r="17" spans="1:11" ht="12.75">
      <c r="A17" s="225"/>
      <c r="B17" s="225"/>
      <c r="C17" s="225"/>
      <c r="D17" s="225"/>
      <c r="E17" s="225"/>
      <c r="F17" s="225"/>
      <c r="G17" s="225"/>
      <c r="H17" s="225"/>
      <c r="I17" s="225"/>
      <c r="J17" s="225"/>
      <c r="K17" s="225"/>
    </row>
    <row r="18" spans="1:11" ht="12.75">
      <c r="A18" s="225"/>
      <c r="B18" s="225"/>
      <c r="C18" s="225"/>
      <c r="D18" s="225"/>
      <c r="E18" s="225"/>
      <c r="F18" s="225"/>
      <c r="G18" s="225"/>
      <c r="H18" s="225"/>
      <c r="I18" s="225"/>
      <c r="J18" s="225"/>
      <c r="K18" s="225"/>
    </row>
    <row r="19" spans="1:11" ht="12.75">
      <c r="A19" s="225"/>
      <c r="B19" s="225"/>
      <c r="C19" s="225"/>
      <c r="D19" s="225"/>
      <c r="E19" s="225"/>
      <c r="F19" s="225"/>
      <c r="G19" s="225"/>
      <c r="H19" s="225"/>
      <c r="I19" s="225"/>
      <c r="J19" s="225"/>
      <c r="K19" s="225"/>
    </row>
    <row r="20" spans="1:11" ht="12.75">
      <c r="A20" s="225"/>
      <c r="B20" s="225"/>
      <c r="C20" s="225"/>
      <c r="D20" s="225"/>
      <c r="E20" s="225"/>
      <c r="F20" s="225"/>
      <c r="G20" s="225"/>
      <c r="H20" s="225"/>
      <c r="I20" s="225"/>
      <c r="J20" s="225"/>
      <c r="K20" s="225"/>
    </row>
    <row r="21" spans="1:11" ht="12.75">
      <c r="A21" s="225"/>
      <c r="B21" s="225"/>
      <c r="C21" s="225"/>
      <c r="D21" s="225"/>
      <c r="E21" s="225"/>
      <c r="F21" s="225"/>
      <c r="G21" s="225"/>
      <c r="H21" s="225"/>
      <c r="I21" s="225"/>
      <c r="J21" s="225"/>
      <c r="K21" s="225"/>
    </row>
    <row r="22" spans="1:11" ht="12.75">
      <c r="A22" s="225"/>
      <c r="B22" s="225"/>
      <c r="C22" s="225"/>
      <c r="D22" s="225"/>
      <c r="E22" s="225"/>
      <c r="F22" s="225"/>
      <c r="G22" s="225"/>
      <c r="H22" s="225"/>
      <c r="I22" s="225"/>
      <c r="J22" s="225"/>
      <c r="K22" s="225"/>
    </row>
    <row r="23" spans="1:8" ht="12.75">
      <c r="A23" s="23"/>
      <c r="B23" s="11"/>
      <c r="C23" s="15"/>
      <c r="D23" s="15"/>
      <c r="E23" s="15"/>
      <c r="F23" s="15"/>
      <c r="G23" s="15"/>
      <c r="H23" s="15"/>
    </row>
    <row r="24" spans="1:11" ht="12.75">
      <c r="A24" s="23" t="s">
        <v>12</v>
      </c>
      <c r="B24" s="11" t="s">
        <v>58</v>
      </c>
      <c r="C24" s="15"/>
      <c r="D24" s="15"/>
      <c r="E24" s="15"/>
      <c r="F24" s="15"/>
      <c r="G24" s="15"/>
      <c r="H24" s="15"/>
      <c r="I24" s="15"/>
      <c r="J24" s="15"/>
      <c r="K24" s="15"/>
    </row>
    <row r="25" spans="1:11" ht="15" customHeight="1">
      <c r="A25" s="14"/>
      <c r="B25" s="236" t="s">
        <v>4</v>
      </c>
      <c r="C25" s="236"/>
      <c r="D25" s="236"/>
      <c r="E25" s="236"/>
      <c r="F25" s="236"/>
      <c r="G25" s="236"/>
      <c r="H25" s="236"/>
      <c r="I25" s="236"/>
      <c r="J25" s="236"/>
      <c r="K25" s="236"/>
    </row>
    <row r="26" spans="1:8" ht="12.75">
      <c r="A26" s="23"/>
      <c r="B26" s="11"/>
      <c r="C26" s="15"/>
      <c r="D26" s="15"/>
      <c r="E26" s="15"/>
      <c r="F26" s="15"/>
      <c r="G26" s="15"/>
      <c r="H26" s="15"/>
    </row>
    <row r="27" spans="1:11" ht="12.75">
      <c r="A27" s="23" t="s">
        <v>13</v>
      </c>
      <c r="B27" s="23" t="s">
        <v>14</v>
      </c>
      <c r="C27" s="15"/>
      <c r="D27" s="15"/>
      <c r="E27" s="15"/>
      <c r="F27" s="15"/>
      <c r="G27" s="15"/>
      <c r="H27" s="15"/>
      <c r="I27" s="15"/>
      <c r="J27" s="15"/>
      <c r="K27" s="15"/>
    </row>
    <row r="28" spans="1:11" ht="12.75">
      <c r="A28" s="23"/>
      <c r="B28" s="23"/>
      <c r="C28" s="15"/>
      <c r="D28" s="15"/>
      <c r="E28" s="247" t="s">
        <v>6</v>
      </c>
      <c r="F28" s="220"/>
      <c r="G28" s="220"/>
      <c r="H28" s="248" t="s">
        <v>7</v>
      </c>
      <c r="I28" s="248"/>
      <c r="J28" s="249"/>
      <c r="K28" s="4"/>
    </row>
    <row r="29" spans="1:10" ht="12.75">
      <c r="A29" s="24"/>
      <c r="B29" s="32" t="s">
        <v>231</v>
      </c>
      <c r="C29" s="28"/>
      <c r="D29" s="28"/>
      <c r="E29" s="15"/>
      <c r="F29" s="85" t="s">
        <v>200</v>
      </c>
      <c r="G29" s="85" t="s">
        <v>201</v>
      </c>
      <c r="H29" s="85" t="s">
        <v>200</v>
      </c>
      <c r="I29" s="85" t="s">
        <v>201</v>
      </c>
      <c r="J29" s="53"/>
    </row>
    <row r="30" spans="1:10" ht="12.75">
      <c r="A30" s="24"/>
      <c r="B30" s="27" t="s">
        <v>15</v>
      </c>
      <c r="C30" s="28"/>
      <c r="D30" s="28"/>
      <c r="E30" s="15"/>
      <c r="F30" s="7">
        <f>Income!D26</f>
        <v>1230</v>
      </c>
      <c r="G30">
        <f>Income!F26</f>
        <v>553</v>
      </c>
      <c r="H30" s="7">
        <f>Income!K26</f>
        <v>2333</v>
      </c>
      <c r="I30" s="7">
        <f>Income!M26</f>
        <v>1044</v>
      </c>
      <c r="J30" s="33"/>
    </row>
    <row r="31" spans="1:10" ht="12.75">
      <c r="A31" s="24"/>
      <c r="B31" s="27" t="s">
        <v>16</v>
      </c>
      <c r="C31" s="28"/>
      <c r="D31" s="28"/>
      <c r="E31" s="15"/>
      <c r="F31" s="33"/>
      <c r="G31" s="33"/>
      <c r="H31" s="33"/>
      <c r="I31" s="33"/>
      <c r="J31" s="33"/>
    </row>
    <row r="32" spans="1:10" ht="12.75">
      <c r="A32" s="24"/>
      <c r="B32" s="27" t="s">
        <v>230</v>
      </c>
      <c r="C32" s="28"/>
      <c r="D32" s="28"/>
      <c r="E32" s="15"/>
      <c r="F32" s="33">
        <v>80000</v>
      </c>
      <c r="G32" s="33">
        <v>80000</v>
      </c>
      <c r="H32" s="33">
        <v>80000</v>
      </c>
      <c r="I32" s="33">
        <v>80000</v>
      </c>
      <c r="J32" s="33"/>
    </row>
    <row r="33" spans="1:10" ht="13.5" thickBot="1">
      <c r="A33" s="24"/>
      <c r="B33" s="27" t="s">
        <v>97</v>
      </c>
      <c r="C33" s="28"/>
      <c r="D33" s="28"/>
      <c r="E33" s="15"/>
      <c r="F33" s="34">
        <f>F30/F32*100</f>
        <v>1.5375</v>
      </c>
      <c r="G33" s="34">
        <f>G30/G32*100</f>
        <v>0.69125</v>
      </c>
      <c r="H33" s="34">
        <f>H30/H32*100</f>
        <v>2.9162500000000002</v>
      </c>
      <c r="I33" s="34">
        <f>I30/I32*100</f>
        <v>1.3050000000000002</v>
      </c>
      <c r="J33" s="57"/>
    </row>
    <row r="34" spans="1:10" ht="13.5" thickTop="1">
      <c r="A34" s="24"/>
      <c r="I34" s="44"/>
      <c r="J34" s="58"/>
    </row>
    <row r="35" spans="1:10" s="15" customFormat="1" ht="12.75">
      <c r="A35" s="24"/>
      <c r="B35" s="15" t="s">
        <v>102</v>
      </c>
      <c r="I35" s="58"/>
      <c r="J35" s="58"/>
    </row>
    <row r="36" spans="1:11" ht="12.75">
      <c r="A36" s="24"/>
      <c r="B36" s="224" t="s">
        <v>5</v>
      </c>
      <c r="C36" s="224"/>
      <c r="D36" s="224"/>
      <c r="E36" s="224"/>
      <c r="F36" s="224"/>
      <c r="G36" s="224"/>
      <c r="H36" s="224"/>
      <c r="I36" s="224"/>
      <c r="J36" s="224"/>
      <c r="K36" s="227"/>
    </row>
    <row r="37" spans="1:11" ht="12.75">
      <c r="A37" s="24"/>
      <c r="B37" s="224"/>
      <c r="C37" s="224"/>
      <c r="D37" s="224"/>
      <c r="E37" s="224"/>
      <c r="F37" s="224"/>
      <c r="G37" s="224"/>
      <c r="H37" s="224"/>
      <c r="I37" s="224"/>
      <c r="J37" s="224"/>
      <c r="K37" s="227"/>
    </row>
    <row r="38" spans="1:11" ht="12.75">
      <c r="A38" s="24"/>
      <c r="B38" s="227"/>
      <c r="C38" s="227"/>
      <c r="D38" s="227"/>
      <c r="E38" s="227"/>
      <c r="F38" s="227"/>
      <c r="G38" s="227"/>
      <c r="H38" s="227"/>
      <c r="I38" s="227"/>
      <c r="J38" s="227"/>
      <c r="K38" s="227"/>
    </row>
    <row r="39" spans="1:12" ht="12.75">
      <c r="A39" s="24"/>
      <c r="B39" s="234"/>
      <c r="C39" s="234"/>
      <c r="D39" s="234"/>
      <c r="E39" s="234"/>
      <c r="F39" s="234"/>
      <c r="G39" s="234"/>
      <c r="H39" s="234"/>
      <c r="I39" s="234"/>
      <c r="J39" s="234"/>
      <c r="K39" s="234"/>
      <c r="L39" s="28"/>
    </row>
    <row r="40" spans="1:12" ht="12.75">
      <c r="A40" s="24"/>
      <c r="C40" s="28"/>
      <c r="D40" s="28"/>
      <c r="E40" s="247" t="s">
        <v>6</v>
      </c>
      <c r="F40" s="220"/>
      <c r="G40" s="220"/>
      <c r="H40" s="248" t="s">
        <v>7</v>
      </c>
      <c r="I40" s="248"/>
      <c r="J40" s="249"/>
      <c r="K40" s="28"/>
      <c r="L40" s="28"/>
    </row>
    <row r="41" spans="1:12" ht="12.75">
      <c r="A41" s="24"/>
      <c r="B41" s="32" t="s">
        <v>232</v>
      </c>
      <c r="D41" s="28"/>
      <c r="E41" s="28"/>
      <c r="F41" s="85" t="s">
        <v>200</v>
      </c>
      <c r="G41" s="85" t="s">
        <v>201</v>
      </c>
      <c r="H41" s="85" t="s">
        <v>200</v>
      </c>
      <c r="I41" s="85" t="s">
        <v>201</v>
      </c>
      <c r="J41" s="53"/>
      <c r="K41" s="28"/>
      <c r="L41" s="28"/>
    </row>
    <row r="42" spans="1:10" ht="12.75">
      <c r="A42" s="14"/>
      <c r="B42" s="27" t="s">
        <v>15</v>
      </c>
      <c r="C42" s="28"/>
      <c r="D42" s="28"/>
      <c r="E42" s="15"/>
      <c r="F42" s="33">
        <f>F30</f>
        <v>1230</v>
      </c>
      <c r="G42">
        <f>G30</f>
        <v>553</v>
      </c>
      <c r="H42" s="33">
        <f>H30</f>
        <v>2333</v>
      </c>
      <c r="I42" s="33">
        <f>I30</f>
        <v>1044</v>
      </c>
      <c r="J42" s="57"/>
    </row>
    <row r="43" spans="1:10" ht="12.75">
      <c r="A43" s="14"/>
      <c r="B43" s="27" t="s">
        <v>16</v>
      </c>
      <c r="C43" s="28"/>
      <c r="D43" s="28"/>
      <c r="E43" s="15"/>
      <c r="F43" s="33"/>
      <c r="G43" s="57"/>
      <c r="H43" s="33"/>
      <c r="I43" s="57"/>
      <c r="J43" s="33"/>
    </row>
    <row r="44" spans="1:10" ht="12.75">
      <c r="A44" s="14"/>
      <c r="B44" s="27" t="s">
        <v>230</v>
      </c>
      <c r="C44" s="28"/>
      <c r="D44" s="28"/>
      <c r="E44" s="15"/>
      <c r="F44" s="33">
        <v>80000</v>
      </c>
      <c r="G44" s="33">
        <v>80000</v>
      </c>
      <c r="H44" s="33">
        <f>F44</f>
        <v>80000</v>
      </c>
      <c r="I44" s="33">
        <v>80000</v>
      </c>
      <c r="J44" s="33"/>
    </row>
    <row r="45" spans="1:10" ht="27" customHeight="1">
      <c r="A45" s="14"/>
      <c r="B45" s="241" t="s">
        <v>100</v>
      </c>
      <c r="C45" s="220"/>
      <c r="D45" s="220"/>
      <c r="E45" s="220"/>
      <c r="F45" s="33">
        <v>5313</v>
      </c>
      <c r="G45" s="101">
        <v>445</v>
      </c>
      <c r="H45" s="33">
        <v>4544</v>
      </c>
      <c r="I45" s="101">
        <v>368</v>
      </c>
      <c r="J45" s="57"/>
    </row>
    <row r="46" spans="1:10" ht="12.75">
      <c r="A46" s="14"/>
      <c r="B46" s="27"/>
      <c r="C46" s="28"/>
      <c r="D46" s="28"/>
      <c r="E46" s="15"/>
      <c r="F46" s="48">
        <f>SUM(F44:F45)</f>
        <v>85313</v>
      </c>
      <c r="G46" s="48">
        <f>SUM(G44:G45)</f>
        <v>80445</v>
      </c>
      <c r="H46" s="48">
        <f>SUM(H44:H45)</f>
        <v>84544</v>
      </c>
      <c r="I46" s="48">
        <f>SUM(I44:I45)</f>
        <v>80368</v>
      </c>
      <c r="J46" s="57"/>
    </row>
    <row r="47" spans="1:10" ht="12.75">
      <c r="A47" s="14"/>
      <c r="B47" s="27"/>
      <c r="C47" s="28"/>
      <c r="D47" s="28"/>
      <c r="E47" s="15"/>
      <c r="F47" s="33"/>
      <c r="G47" s="33"/>
      <c r="H47" s="33"/>
      <c r="I47" s="33"/>
      <c r="J47" s="33"/>
    </row>
    <row r="48" spans="1:10" ht="13.5" thickBot="1">
      <c r="A48" s="14"/>
      <c r="B48" s="27" t="s">
        <v>98</v>
      </c>
      <c r="C48" s="28"/>
      <c r="D48" s="28"/>
      <c r="E48" s="15"/>
      <c r="F48" s="34">
        <f>F42/F46*100</f>
        <v>1.4417497919426112</v>
      </c>
      <c r="G48" s="34">
        <f>G42/G46*100</f>
        <v>0.6874261918080676</v>
      </c>
      <c r="H48" s="34">
        <f>H42/H46*100</f>
        <v>2.759509841029523</v>
      </c>
      <c r="I48" s="34">
        <f>I42/I46*100</f>
        <v>1.2990244873581525</v>
      </c>
      <c r="J48" s="57"/>
    </row>
    <row r="49" spans="1:10" ht="13.5" thickTop="1">
      <c r="A49" s="14"/>
      <c r="I49" s="44"/>
      <c r="J49" s="58"/>
    </row>
    <row r="50" spans="1:11" ht="12.75">
      <c r="A50" s="14"/>
      <c r="B50" s="62" t="s">
        <v>102</v>
      </c>
      <c r="C50" s="62"/>
      <c r="D50" s="62"/>
      <c r="E50" s="62"/>
      <c r="F50" s="62"/>
      <c r="G50" s="62"/>
      <c r="H50" s="62"/>
      <c r="I50" s="62"/>
      <c r="J50" s="62"/>
      <c r="K50" s="62"/>
    </row>
    <row r="51" spans="1:11" ht="12.75">
      <c r="A51" s="14"/>
      <c r="B51" s="224" t="s">
        <v>8</v>
      </c>
      <c r="C51" s="224"/>
      <c r="D51" s="224"/>
      <c r="E51" s="224"/>
      <c r="F51" s="224"/>
      <c r="G51" s="224"/>
      <c r="H51" s="224"/>
      <c r="I51" s="224"/>
      <c r="J51" s="224"/>
      <c r="K51" s="210"/>
    </row>
    <row r="52" spans="1:11" ht="12.75">
      <c r="A52" s="14"/>
      <c r="B52" s="224"/>
      <c r="C52" s="224"/>
      <c r="D52" s="224"/>
      <c r="E52" s="224"/>
      <c r="F52" s="224"/>
      <c r="G52" s="224"/>
      <c r="H52" s="224"/>
      <c r="I52" s="224"/>
      <c r="J52" s="224"/>
      <c r="K52" s="210"/>
    </row>
    <row r="53" spans="1:11" ht="12.75">
      <c r="A53" s="14"/>
      <c r="B53" s="227"/>
      <c r="C53" s="227"/>
      <c r="D53" s="227"/>
      <c r="E53" s="227"/>
      <c r="F53" s="227"/>
      <c r="G53" s="227"/>
      <c r="H53" s="227"/>
      <c r="I53" s="227"/>
      <c r="J53" s="227"/>
      <c r="K53" s="210"/>
    </row>
    <row r="54" ht="12.75">
      <c r="A54" s="14"/>
    </row>
  </sheetData>
  <mergeCells count="12">
    <mergeCell ref="B51:K53"/>
    <mergeCell ref="B36:K38"/>
    <mergeCell ref="A3:F3"/>
    <mergeCell ref="B39:K39"/>
    <mergeCell ref="B45:E45"/>
    <mergeCell ref="A2:F2"/>
    <mergeCell ref="A9:K22"/>
    <mergeCell ref="B25:K25"/>
    <mergeCell ref="E40:G40"/>
    <mergeCell ref="H40:J40"/>
    <mergeCell ref="E28:G28"/>
    <mergeCell ref="H28:J28"/>
  </mergeCells>
  <printOptions horizontalCentered="1"/>
  <pageMargins left="0.3937007874015748" right="0.31496062992125984" top="0.63" bottom="0.984251968503937" header="0.33" footer="0.5118110236220472"/>
  <pageSetup horizontalDpi="600" verticalDpi="600" orientation="portrait" paperSize="9" scale="80" r:id="rId3"/>
  <legacyDrawing r:id="rId2"/>
  <oleObjects>
    <oleObject progId="Word.Document.8" shapeId="76790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Force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Excel Force Sdn Bhd</dc:creator>
  <cp:keywords/>
  <dc:description/>
  <cp:lastModifiedBy>Yeow</cp:lastModifiedBy>
  <cp:lastPrinted>2007-08-23T09:41:13Z</cp:lastPrinted>
  <dcterms:created xsi:type="dcterms:W3CDTF">2004-12-14T09:59:45Z</dcterms:created>
  <dcterms:modified xsi:type="dcterms:W3CDTF">2007-08-24T08:30:10Z</dcterms:modified>
  <cp:category/>
  <cp:version/>
  <cp:contentType/>
  <cp:contentStatus/>
</cp:coreProperties>
</file>